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ttps://activity.echa.europa.eu/sites/act-16/process-16-0/docs/16.00 Activity management and development/16.00.08 Teams/07. AHEE/02_Guidance prep/1_ESDs_Excel/ESDs ECHA/To be published/"/>
    </mc:Choice>
  </mc:AlternateContent>
  <bookViews>
    <workbookView xWindow="1245" yWindow="405" windowWidth="20610" windowHeight="11025" tabRatio="800"/>
  </bookViews>
  <sheets>
    <sheet name="Introduction" sheetId="21" r:id="rId1"/>
    <sheet name="Index" sheetId="20" r:id="rId2"/>
    <sheet name="Releases from drying &amp; broke" sheetId="1" r:id="rId3"/>
    <sheet name="Releases from paper recycling" sheetId="24" r:id="rId4"/>
    <sheet name="Pick-lists &amp; Defaults" sheetId="3" r:id="rId5"/>
  </sheets>
  <definedNames>
    <definedName name="_xlnm._FilterDatabase" localSheetId="4" hidden="1">'Pick-lists &amp; Defaults'!#REF!</definedName>
    <definedName name="f" localSheetId="3">'Releases from paper recycling'!$F$23</definedName>
    <definedName name="Fbroke" localSheetId="2">'Releases from drying &amp; broke'!$F$42</definedName>
    <definedName name="Fclosure" localSheetId="2">'Releases from drying &amp; broke'!$F$40</definedName>
    <definedName name="Fdecomp" localSheetId="2">'Releases from drying &amp; broke'!$F$34</definedName>
    <definedName name="Fdecomp" localSheetId="3">'Releases from paper recycling'!$F$29</definedName>
    <definedName name="Fdeinking" localSheetId="3">'Releases from paper recycling'!$F$27</definedName>
    <definedName name="Fevap" localSheetId="2">'Releases from drying &amp; broke'!$F$32</definedName>
    <definedName name="Ffix" localSheetId="2">'Releases from drying &amp; broke'!$F$44</definedName>
    <definedName name="Fpreliminary" localSheetId="3">'Releases from paper recycling'!$F$31</definedName>
    <definedName name="Frecycling" localSheetId="3">'Releases from paper recycling'!$F$25</definedName>
    <definedName name="Freg" localSheetId="3">'Releases from paper recycling'!$F$21</definedName>
    <definedName name="Nd" localSheetId="3">'Releases from paper recycling'!$F$33</definedName>
    <definedName name="paper_recycling">'Pick-lists &amp; Defaults'!$B$26:$B$34</definedName>
    <definedName name="paper_type">'Pick-lists &amp; Defaults'!$B$6:$B$12</definedName>
    <definedName name="Qactive" localSheetId="2">'Releases from drying &amp; broke'!$F$27</definedName>
    <definedName name="Qpaper" localSheetId="2">'Releases from drying &amp; broke'!$F$25</definedName>
    <definedName name="TONNAGE" localSheetId="3">'Releases from paper recycling'!$F$19</definedName>
    <definedName name="TONNAGEREG" localSheetId="3">'Releases from paper recycling'!$F$40</definedName>
    <definedName name="volatility">'Pick-lists &amp; Defaults'!$B$16:$B$19</definedName>
  </definedNames>
  <calcPr calcId="152511"/>
</workbook>
</file>

<file path=xl/calcChain.xml><?xml version="1.0" encoding="utf-8"?>
<calcChain xmlns="http://schemas.openxmlformats.org/spreadsheetml/2006/main">
  <c r="H44" i="1" l="1"/>
  <c r="H42" i="1"/>
  <c r="H34" i="1"/>
  <c r="F39" i="1" l="1"/>
  <c r="F40" i="24" l="1"/>
  <c r="F25" i="24"/>
  <c r="C34" i="3"/>
  <c r="C33" i="3"/>
  <c r="C32" i="3"/>
  <c r="C31" i="3"/>
  <c r="C30" i="3"/>
  <c r="C29" i="3"/>
  <c r="C28" i="3"/>
  <c r="C27" i="3"/>
  <c r="F42" i="24" l="1"/>
  <c r="F25" i="1"/>
  <c r="F32" i="1"/>
  <c r="F55" i="1" l="1"/>
  <c r="F52" i="1"/>
</calcChain>
</file>

<file path=xl/sharedStrings.xml><?xml version="1.0" encoding="utf-8"?>
<sst xmlns="http://schemas.openxmlformats.org/spreadsheetml/2006/main" count="196" uniqueCount="131">
  <si>
    <t>Input</t>
  </si>
  <si>
    <t>Output</t>
  </si>
  <si>
    <t>Variable/parameter</t>
  </si>
  <si>
    <t>Unit</t>
  </si>
  <si>
    <t>Symbol</t>
  </si>
  <si>
    <t>[-]</t>
  </si>
  <si>
    <t>Value</t>
  </si>
  <si>
    <t>O</t>
  </si>
  <si>
    <t xml:space="preserve">Instructions for using the table: </t>
  </si>
  <si>
    <t>Available at: http://echa.europa.eu/en/guidance-documents/guidance-on-biocides-legislation/emission-scenario-documents</t>
  </si>
  <si>
    <r>
      <t xml:space="preserve">S/D/O/P </t>
    </r>
    <r>
      <rPr>
        <i/>
        <vertAlign val="superscript"/>
        <sz val="10"/>
        <color rgb="FF0070C0"/>
        <rFont val="Verdana"/>
        <family val="2"/>
      </rPr>
      <t>1</t>
    </r>
  </si>
  <si>
    <t>1) S: data set; D: default; O: output; P: pick list</t>
  </si>
  <si>
    <t>P</t>
  </si>
  <si>
    <t>S</t>
  </si>
  <si>
    <t>INDEX</t>
  </si>
  <si>
    <t>Version history</t>
  </si>
  <si>
    <t>v1.0</t>
  </si>
  <si>
    <r>
      <rPr>
        <b/>
        <sz val="11"/>
        <color theme="1"/>
        <rFont val="Verdana"/>
        <family val="2"/>
      </rPr>
      <t>Reference document:</t>
    </r>
    <r>
      <rPr>
        <sz val="11"/>
        <color theme="1"/>
        <rFont val="Verdana"/>
        <family val="2"/>
      </rPr>
      <t xml:space="preserve"> </t>
    </r>
  </si>
  <si>
    <t>The default values can be overwritten. Once overwritten, in order to revert to the default values, these need to be manually introduced. Alternatively replace this worksheet by copying the one from the excel file in ECHA website.</t>
  </si>
  <si>
    <t>References / Calculation formulas / Explanations</t>
  </si>
  <si>
    <t>Environmental Emission Scenarios for Product Type 6, 7 &amp; 9: Biocides used in paper coating and finishing</t>
  </si>
  <si>
    <t>Quantity of coated paper produced per day</t>
  </si>
  <si>
    <r>
      <t>t.d</t>
    </r>
    <r>
      <rPr>
        <vertAlign val="superscript"/>
        <sz val="10"/>
        <color theme="1"/>
        <rFont val="Verdana"/>
        <family val="2"/>
      </rPr>
      <t>-1</t>
    </r>
  </si>
  <si>
    <t xml:space="preserve">Pick list: ESD Table 3 </t>
  </si>
  <si>
    <t>Quantity of active substance applied per ton of paper for each application step</t>
  </si>
  <si>
    <r>
      <t>Q</t>
    </r>
    <r>
      <rPr>
        <vertAlign val="subscript"/>
        <sz val="10"/>
        <color theme="1"/>
        <rFont val="Verdana"/>
        <family val="2"/>
      </rPr>
      <t>paper</t>
    </r>
  </si>
  <si>
    <r>
      <t>Q</t>
    </r>
    <r>
      <rPr>
        <vertAlign val="subscript"/>
        <sz val="10"/>
        <color theme="1"/>
        <rFont val="Verdana"/>
        <family val="2"/>
      </rPr>
      <t>active</t>
    </r>
  </si>
  <si>
    <t>Evaporation rate</t>
  </si>
  <si>
    <t>Decomposition rate during drying</t>
  </si>
  <si>
    <r>
      <t>F</t>
    </r>
    <r>
      <rPr>
        <vertAlign val="subscript"/>
        <sz val="10"/>
        <color theme="1"/>
        <rFont val="Verdana"/>
        <family val="2"/>
      </rPr>
      <t>evap</t>
    </r>
  </si>
  <si>
    <r>
      <t>F</t>
    </r>
    <r>
      <rPr>
        <vertAlign val="subscript"/>
        <sz val="10"/>
        <color theme="1"/>
        <rFont val="Verdana"/>
        <family val="2"/>
      </rPr>
      <t>decomp</t>
    </r>
  </si>
  <si>
    <r>
      <t>kg.t</t>
    </r>
    <r>
      <rPr>
        <vertAlign val="superscript"/>
        <sz val="10"/>
        <color theme="1"/>
        <rFont val="Verdana"/>
        <family val="2"/>
      </rPr>
      <t>-1</t>
    </r>
  </si>
  <si>
    <t>S/P</t>
  </si>
  <si>
    <r>
      <t>Elocal</t>
    </r>
    <r>
      <rPr>
        <vertAlign val="subscript"/>
        <sz val="10"/>
        <color theme="1"/>
        <rFont val="Verdana"/>
        <family val="2"/>
      </rPr>
      <t>air</t>
    </r>
  </si>
  <si>
    <r>
      <t>kg.d</t>
    </r>
    <r>
      <rPr>
        <vertAlign val="superscript"/>
        <sz val="10"/>
        <color theme="1"/>
        <rFont val="Verdana"/>
        <family val="2"/>
      </rPr>
      <t>-1</t>
    </r>
  </si>
  <si>
    <r>
      <rPr>
        <b/>
        <sz val="10"/>
        <color theme="1"/>
        <rFont val="Verdana"/>
        <family val="2"/>
      </rPr>
      <t>Elocal</t>
    </r>
    <r>
      <rPr>
        <b/>
        <vertAlign val="subscript"/>
        <sz val="10"/>
        <color theme="1"/>
        <rFont val="Verdana"/>
        <family val="2"/>
      </rPr>
      <t>air</t>
    </r>
    <r>
      <rPr>
        <b/>
        <sz val="10"/>
        <color theme="1"/>
        <rFont val="Verdana"/>
        <family val="2"/>
      </rPr>
      <t xml:space="preserve"> </t>
    </r>
    <r>
      <rPr>
        <sz val="10"/>
        <color theme="1"/>
        <rFont val="Verdana"/>
        <family val="2"/>
      </rPr>
      <t>= Q</t>
    </r>
    <r>
      <rPr>
        <vertAlign val="subscript"/>
        <sz val="10"/>
        <color theme="1"/>
        <rFont val="Verdana"/>
        <family val="2"/>
      </rPr>
      <t>paper</t>
    </r>
    <r>
      <rPr>
        <sz val="10"/>
        <color theme="1"/>
        <rFont val="Verdana"/>
        <family val="2"/>
      </rPr>
      <t xml:space="preserve"> * Q</t>
    </r>
    <r>
      <rPr>
        <vertAlign val="subscript"/>
        <sz val="10"/>
        <color theme="1"/>
        <rFont val="Verdana"/>
        <family val="2"/>
      </rPr>
      <t>active</t>
    </r>
    <r>
      <rPr>
        <sz val="10"/>
        <color theme="1"/>
        <rFont val="Verdana"/>
        <family val="2"/>
      </rPr>
      <t xml:space="preserve"> * F</t>
    </r>
    <r>
      <rPr>
        <vertAlign val="subscript"/>
        <sz val="10"/>
        <color theme="1"/>
        <rFont val="Verdana"/>
        <family val="2"/>
      </rPr>
      <t>evap</t>
    </r>
    <r>
      <rPr>
        <sz val="10"/>
        <color theme="1"/>
        <rFont val="Verdana"/>
        <family val="2"/>
      </rPr>
      <t xml:space="preserve"> * (1-F</t>
    </r>
    <r>
      <rPr>
        <vertAlign val="subscript"/>
        <sz val="10"/>
        <color theme="1"/>
        <rFont val="Verdana"/>
        <family val="2"/>
      </rPr>
      <t>decomp</t>
    </r>
    <r>
      <rPr>
        <sz val="10"/>
        <color theme="1"/>
        <rFont val="Verdana"/>
        <family val="2"/>
      </rPr>
      <t>)</t>
    </r>
  </si>
  <si>
    <t>Type of paper</t>
  </si>
  <si>
    <t>Select type of paper</t>
  </si>
  <si>
    <t>Newsprint</t>
  </si>
  <si>
    <t>Printing and writing paper</t>
  </si>
  <si>
    <t>Paper and cardboard for packaging</t>
  </si>
  <si>
    <t>Paper for sanitary and domestic use (tissue paper)</t>
  </si>
  <si>
    <t>Special and industrial paper</t>
  </si>
  <si>
    <t>Overall paper and cardboard</t>
  </si>
  <si>
    <t>??</t>
  </si>
  <si>
    <t>Average production volume (t/d)</t>
  </si>
  <si>
    <t>ESD Table 9, p.16</t>
  </si>
  <si>
    <t>Volatility</t>
  </si>
  <si>
    <t>Select High/Medium/Low volatility</t>
  </si>
  <si>
    <t>Fraction of release</t>
  </si>
  <si>
    <t>High volatility: 133 Pa at 100°C</t>
  </si>
  <si>
    <t>Medium volatility: 13.3 Pa at 100°C</t>
  </si>
  <si>
    <t>Low volatility: 1.3 Pa at 100°C</t>
  </si>
  <si>
    <t xml:space="preserve">Degree of closure of the water system </t>
  </si>
  <si>
    <t>ESD Table 3, p.10 (average production volume) and Table 6, p.12 (degree of closure)</t>
  </si>
  <si>
    <t>No default values in the ESD</t>
  </si>
  <si>
    <r>
      <t>F</t>
    </r>
    <r>
      <rPr>
        <vertAlign val="subscript"/>
        <sz val="10"/>
        <color theme="1"/>
        <rFont val="Verdana"/>
        <family val="2"/>
      </rPr>
      <t>closure</t>
    </r>
  </si>
  <si>
    <t>Degree of closure</t>
  </si>
  <si>
    <t>0.65 - 0.85</t>
  </si>
  <si>
    <t>0.40 - 0.70</t>
  </si>
  <si>
    <t>&gt;  0.95</t>
  </si>
  <si>
    <t>Pick list: ESD Table 6 (for information only)</t>
  </si>
  <si>
    <r>
      <rPr>
        <b/>
        <sz val="10"/>
        <rFont val="Verdana"/>
        <family val="2"/>
      </rPr>
      <t>Input needed</t>
    </r>
    <r>
      <rPr>
        <sz val="10"/>
        <rFont val="Verdana"/>
        <family val="2"/>
      </rPr>
      <t>: insert value within the range above</t>
    </r>
  </si>
  <si>
    <t>Fraction of coated broke produced compared to overall production</t>
  </si>
  <si>
    <r>
      <t>F</t>
    </r>
    <r>
      <rPr>
        <vertAlign val="subscript"/>
        <sz val="10"/>
        <color theme="1"/>
        <rFont val="Verdana"/>
        <family val="2"/>
      </rPr>
      <t>broke</t>
    </r>
  </si>
  <si>
    <t>S/D</t>
  </si>
  <si>
    <t>Fixation rate</t>
  </si>
  <si>
    <r>
      <t>F</t>
    </r>
    <r>
      <rPr>
        <vertAlign val="subscript"/>
        <sz val="10"/>
        <color theme="1"/>
        <rFont val="Verdana"/>
        <family val="2"/>
      </rPr>
      <t>fix</t>
    </r>
  </si>
  <si>
    <t>Local emission of active substance to waste water</t>
  </si>
  <si>
    <r>
      <t>Elocal</t>
    </r>
    <r>
      <rPr>
        <vertAlign val="subscript"/>
        <sz val="10"/>
        <color theme="1"/>
        <rFont val="Verdana"/>
        <family val="2"/>
      </rPr>
      <t>water</t>
    </r>
  </si>
  <si>
    <r>
      <rPr>
        <b/>
        <sz val="10"/>
        <color theme="1"/>
        <rFont val="Verdana"/>
        <family val="2"/>
      </rPr>
      <t>Elocal</t>
    </r>
    <r>
      <rPr>
        <b/>
        <vertAlign val="subscript"/>
        <sz val="10"/>
        <color theme="1"/>
        <rFont val="Verdana"/>
        <family val="2"/>
      </rPr>
      <t>air</t>
    </r>
    <r>
      <rPr>
        <b/>
        <sz val="10"/>
        <color theme="1"/>
        <rFont val="Verdana"/>
        <family val="2"/>
      </rPr>
      <t xml:space="preserve"> </t>
    </r>
    <r>
      <rPr>
        <sz val="10"/>
        <color theme="1"/>
        <rFont val="Verdana"/>
        <family val="2"/>
      </rPr>
      <t>= Q</t>
    </r>
    <r>
      <rPr>
        <vertAlign val="subscript"/>
        <sz val="10"/>
        <color theme="1"/>
        <rFont val="Verdana"/>
        <family val="2"/>
      </rPr>
      <t>paper</t>
    </r>
    <r>
      <rPr>
        <sz val="10"/>
        <color theme="1"/>
        <rFont val="Verdana"/>
        <family val="2"/>
      </rPr>
      <t xml:space="preserve"> * Q</t>
    </r>
    <r>
      <rPr>
        <vertAlign val="subscript"/>
        <sz val="10"/>
        <color theme="1"/>
        <rFont val="Verdana"/>
        <family val="2"/>
      </rPr>
      <t>active</t>
    </r>
    <r>
      <rPr>
        <sz val="10"/>
        <color theme="1"/>
        <rFont val="Verdana"/>
        <family val="2"/>
      </rPr>
      <t xml:space="preserve"> * F</t>
    </r>
    <r>
      <rPr>
        <vertAlign val="subscript"/>
        <sz val="10"/>
        <color theme="1"/>
        <rFont val="Verdana"/>
        <family val="2"/>
      </rPr>
      <t>broke</t>
    </r>
    <r>
      <rPr>
        <sz val="10"/>
        <color theme="1"/>
        <rFont val="Verdana"/>
        <family val="2"/>
      </rPr>
      <t xml:space="preserve"> * (1-F</t>
    </r>
    <r>
      <rPr>
        <vertAlign val="subscript"/>
        <sz val="10"/>
        <color theme="1"/>
        <rFont val="Verdana"/>
        <family val="2"/>
      </rPr>
      <t>fix</t>
    </r>
    <r>
      <rPr>
        <sz val="10"/>
        <color theme="1"/>
        <rFont val="Verdana"/>
        <family val="2"/>
      </rPr>
      <t>) * (1-F</t>
    </r>
    <r>
      <rPr>
        <vertAlign val="subscript"/>
        <sz val="10"/>
        <color theme="1"/>
        <rFont val="Verdana"/>
        <family val="2"/>
      </rPr>
      <t>closure</t>
    </r>
    <r>
      <rPr>
        <sz val="10"/>
        <color theme="1"/>
        <rFont val="Verdana"/>
        <family val="2"/>
      </rPr>
      <t>)</t>
    </r>
  </si>
  <si>
    <t>Emission scenario for calculating the release from paper recycling (ESD § 4.5.3, p.18)</t>
  </si>
  <si>
    <t>Spreadsheets "Releases from paper recycling"</t>
  </si>
  <si>
    <t xml:space="preserve">ESD Table 8, p.13 (fraction of recycled paper used in France in 1998) </t>
  </si>
  <si>
    <t>Types of paper</t>
  </si>
  <si>
    <t>All types of paper</t>
  </si>
  <si>
    <t xml:space="preserve">Corrugated board </t>
  </si>
  <si>
    <t>Flat cardboard</t>
  </si>
  <si>
    <t>Newsprint (paper for newspaper printing)</t>
  </si>
  <si>
    <t>Packaging paper and cardboard</t>
  </si>
  <si>
    <t>Relevant tonnage in EU for this application</t>
  </si>
  <si>
    <t>TONNAGE</t>
  </si>
  <si>
    <r>
      <t>t.y</t>
    </r>
    <r>
      <rPr>
        <vertAlign val="superscript"/>
        <sz val="10"/>
        <color theme="1"/>
        <rFont val="Verdana"/>
        <family val="2"/>
      </rPr>
      <t>-1</t>
    </r>
  </si>
  <si>
    <t>Fraction of the region</t>
  </si>
  <si>
    <r>
      <t>F</t>
    </r>
    <r>
      <rPr>
        <vertAlign val="subscript"/>
        <sz val="10"/>
        <color theme="1"/>
        <rFont val="Verdana"/>
        <family val="2"/>
      </rPr>
      <t>reg</t>
    </r>
  </si>
  <si>
    <t>D</t>
  </si>
  <si>
    <t>Fraction of main source</t>
  </si>
  <si>
    <t>f</t>
  </si>
  <si>
    <t>Paper recycling rate</t>
  </si>
  <si>
    <t xml:space="preserve">Pick list: ESD Table 8 </t>
  </si>
  <si>
    <r>
      <t>F</t>
    </r>
    <r>
      <rPr>
        <vertAlign val="subscript"/>
        <sz val="10"/>
        <color theme="1"/>
        <rFont val="Verdana"/>
        <family val="2"/>
      </rPr>
      <t>recycling</t>
    </r>
  </si>
  <si>
    <t>Fraction decomposed during deinking</t>
  </si>
  <si>
    <t>Fraction removed from waste water during preliminary on-site treatment</t>
  </si>
  <si>
    <r>
      <t>F</t>
    </r>
    <r>
      <rPr>
        <vertAlign val="subscript"/>
        <sz val="10"/>
        <color theme="1"/>
        <rFont val="Verdana"/>
        <family val="2"/>
      </rPr>
      <t>preliminary</t>
    </r>
  </si>
  <si>
    <t>Number of working days</t>
  </si>
  <si>
    <r>
      <t>N</t>
    </r>
    <r>
      <rPr>
        <vertAlign val="subscript"/>
        <sz val="10"/>
        <color theme="1"/>
        <rFont val="Verdana"/>
        <family val="2"/>
      </rPr>
      <t>d</t>
    </r>
  </si>
  <si>
    <r>
      <t>d.y</t>
    </r>
    <r>
      <rPr>
        <vertAlign val="superscript"/>
        <sz val="10"/>
        <color theme="1"/>
        <rFont val="Verdana"/>
        <family val="2"/>
      </rPr>
      <t>-1</t>
    </r>
  </si>
  <si>
    <t>Relevant tonnage in the region for this application</t>
  </si>
  <si>
    <t>TONNAGEREG</t>
  </si>
  <si>
    <r>
      <rPr>
        <b/>
        <sz val="10"/>
        <color theme="1"/>
        <rFont val="Verdana"/>
        <family val="2"/>
      </rPr>
      <t>TONNAGEREG</t>
    </r>
    <r>
      <rPr>
        <sz val="10"/>
        <color theme="1"/>
        <rFont val="Verdana"/>
        <family val="2"/>
      </rPr>
      <t xml:space="preserve"> = Freg * TONNAGE</t>
    </r>
  </si>
  <si>
    <t>Use of recycled fibres (rate, fraction)</t>
  </si>
  <si>
    <t>D/P</t>
  </si>
  <si>
    <r>
      <rPr>
        <b/>
        <sz val="10"/>
        <color theme="1"/>
        <rFont val="Verdana"/>
        <family val="2"/>
      </rPr>
      <t>Elocal</t>
    </r>
    <r>
      <rPr>
        <b/>
        <vertAlign val="subscript"/>
        <sz val="10"/>
        <color theme="1"/>
        <rFont val="Verdana"/>
        <family val="2"/>
      </rPr>
      <t xml:space="preserve">water </t>
    </r>
    <r>
      <rPr>
        <sz val="10"/>
        <color theme="1"/>
        <rFont val="Verdana"/>
        <family val="2"/>
      </rPr>
      <t>= TONNAGEREG * F</t>
    </r>
    <r>
      <rPr>
        <vertAlign val="subscript"/>
        <sz val="10"/>
        <color theme="1"/>
        <rFont val="Verdana"/>
        <family val="2"/>
      </rPr>
      <t>recycling</t>
    </r>
    <r>
      <rPr>
        <sz val="10"/>
        <color theme="1"/>
        <rFont val="Verdana"/>
        <family val="2"/>
      </rPr>
      <t xml:space="preserve"> * f * F</t>
    </r>
    <r>
      <rPr>
        <vertAlign val="subscript"/>
        <sz val="10"/>
        <color theme="1"/>
        <rFont val="Verdana"/>
        <family val="2"/>
      </rPr>
      <t>deinking</t>
    </r>
    <r>
      <rPr>
        <sz val="10"/>
        <color theme="1"/>
        <rFont val="Verdana"/>
        <family val="2"/>
      </rPr>
      <t xml:space="preserve"> * (1-F</t>
    </r>
    <r>
      <rPr>
        <vertAlign val="subscript"/>
        <sz val="10"/>
        <color theme="1"/>
        <rFont val="Verdana"/>
        <family val="2"/>
      </rPr>
      <t>preliminary</t>
    </r>
    <r>
      <rPr>
        <sz val="10"/>
        <color theme="1"/>
        <rFont val="Verdana"/>
        <family val="2"/>
      </rPr>
      <t>) * (1-F</t>
    </r>
    <r>
      <rPr>
        <vertAlign val="subscript"/>
        <sz val="10"/>
        <color theme="1"/>
        <rFont val="Verdana"/>
        <family val="2"/>
      </rPr>
      <t>decomp</t>
    </r>
    <r>
      <rPr>
        <sz val="10"/>
        <color theme="1"/>
        <rFont val="Verdana"/>
        <family val="2"/>
      </rPr>
      <t>) * 1000 / N</t>
    </r>
    <r>
      <rPr>
        <vertAlign val="subscript"/>
        <sz val="10"/>
        <color theme="1"/>
        <rFont val="Verdana"/>
        <family val="2"/>
      </rPr>
      <t>d</t>
    </r>
  </si>
  <si>
    <t xml:space="preserve">Deinking yield </t>
  </si>
  <si>
    <r>
      <t>F</t>
    </r>
    <r>
      <rPr>
        <vertAlign val="subscript"/>
        <sz val="10"/>
        <color theme="1"/>
        <rFont val="Verdana"/>
        <family val="2"/>
      </rPr>
      <t>deinking</t>
    </r>
  </si>
  <si>
    <r>
      <t>2. Introduce the value for Q</t>
    </r>
    <r>
      <rPr>
        <vertAlign val="subscript"/>
        <sz val="10"/>
        <rFont val="Verdana"/>
        <family val="2"/>
      </rPr>
      <t>active</t>
    </r>
    <r>
      <rPr>
        <sz val="10"/>
        <rFont val="Verdana"/>
        <family val="2"/>
      </rPr>
      <t>.</t>
    </r>
  </si>
  <si>
    <r>
      <t>1. In the "Input" table, select the type of paper from the pick list. The value of the input parameter Q</t>
    </r>
    <r>
      <rPr>
        <vertAlign val="subscript"/>
        <sz val="10"/>
        <rFont val="Verdana"/>
        <family val="2"/>
      </rPr>
      <t>paper</t>
    </r>
    <r>
      <rPr>
        <sz val="10"/>
        <rFont val="Verdana"/>
        <family val="2"/>
      </rPr>
      <t xml:space="preserve"> is automatically filled in.</t>
    </r>
  </si>
  <si>
    <t>1. In the "Input" table, insert the value for the TONNAGE.</t>
  </si>
  <si>
    <t>4. The relevant tonnage in the region and the local emission of active substance to waste water is automatically filled in the "Output" table.</t>
  </si>
  <si>
    <r>
      <t>2. Select the type of paper from the pick list. The value for the corresponding F</t>
    </r>
    <r>
      <rPr>
        <vertAlign val="subscript"/>
        <sz val="10"/>
        <rFont val="Verdana"/>
        <family val="2"/>
      </rPr>
      <t>recycling</t>
    </r>
    <r>
      <rPr>
        <sz val="10"/>
        <rFont val="Verdana"/>
        <family val="2"/>
      </rPr>
      <t xml:space="preserve"> will be automatically filled in.</t>
    </r>
  </si>
  <si>
    <r>
      <t>3. Enter the value for F</t>
    </r>
    <r>
      <rPr>
        <vertAlign val="subscript"/>
        <sz val="10"/>
        <rFont val="Verdana"/>
        <family val="2"/>
      </rPr>
      <t>preliminary</t>
    </r>
    <r>
      <rPr>
        <sz val="10"/>
        <rFont val="Verdana"/>
        <family val="2"/>
      </rPr>
      <t>.</t>
    </r>
  </si>
  <si>
    <t>Note:</t>
  </si>
  <si>
    <t xml:space="preserve">Pick list: ESD Table 9 </t>
  </si>
  <si>
    <t>Additional parameters for calculating the release from drying sections after size-pressing and coating (ESD § 4.5.1, p.15)</t>
  </si>
  <si>
    <t>Additional parameters for calculating the release from "broke" (ESD § 4.5.2, p.17)</t>
  </si>
  <si>
    <r>
      <t xml:space="preserve">    3.1 Select the volatility range (High, Medium or Low). The value of the input parameter F</t>
    </r>
    <r>
      <rPr>
        <vertAlign val="subscript"/>
        <sz val="10"/>
        <rFont val="Verdana"/>
        <family val="2"/>
      </rPr>
      <t>evap</t>
    </r>
    <r>
      <rPr>
        <sz val="10"/>
        <rFont val="Verdana"/>
        <family val="2"/>
      </rPr>
      <t xml:space="preserve"> is automatically filled in.</t>
    </r>
  </si>
  <si>
    <t>3. To calculate the emission from drying sections after size-pressing and coating:</t>
  </si>
  <si>
    <t xml:space="preserve">    3.3 The local emission of active substance to air for one treatment step is automatically calculated in the "Output" table.</t>
  </si>
  <si>
    <t>4. To calculate the emission from the "broke":</t>
  </si>
  <si>
    <r>
      <t xml:space="preserve">    4.1 Enter the appropriate value for F</t>
    </r>
    <r>
      <rPr>
        <vertAlign val="subscript"/>
        <sz val="10"/>
        <rFont val="Verdana"/>
        <family val="2"/>
      </rPr>
      <t>closure</t>
    </r>
    <r>
      <rPr>
        <sz val="10"/>
        <rFont val="Verdana"/>
        <family val="2"/>
      </rPr>
      <t>. When available in the ESD, the value should be within the range of default values for the type of paper selected (displayed in the row above in the table).</t>
    </r>
  </si>
  <si>
    <t>Spreadsheet "Releases from drying &amp; broke"</t>
  </si>
  <si>
    <r>
      <rPr>
        <b/>
        <sz val="10"/>
        <color theme="1"/>
        <rFont val="Verdana"/>
        <family val="2"/>
      </rPr>
      <t>Emissions from drying sections</t>
    </r>
    <r>
      <rPr>
        <sz val="10"/>
        <color theme="1"/>
        <rFont val="Verdana"/>
        <family val="2"/>
      </rPr>
      <t>: Local emission of active substance to air for one treatment step</t>
    </r>
  </si>
  <si>
    <r>
      <rPr>
        <b/>
        <sz val="10"/>
        <color theme="1"/>
        <rFont val="Verdana"/>
        <family val="2"/>
      </rPr>
      <t>Emissions from "broke"</t>
    </r>
    <r>
      <rPr>
        <sz val="10"/>
        <color theme="1"/>
        <rFont val="Verdana"/>
        <family val="2"/>
      </rPr>
      <t>: Local emission of active substance to waste water</t>
    </r>
  </si>
  <si>
    <t>Emission scenarios for drying sections after size-pressing and coating (ESD § 4.5.1, p.15) and for "broke" (ESD § 4.5.2, p.17)</t>
  </si>
  <si>
    <t>2) From ESD, Section 3, p.9: "For biocides applied for protection of fibres (PT7: film preservation &amp; PT9: fibre protection), a high fixation rate can be assumed for the substance to achieve a high efficacy. A realistic worst case estimation for the fixation rate on paper seems to be 80%. For in-can preservatives (PT6) the substance is not designed for fixation onto fibres and it can be assumed that no specific fixation occurs."</t>
  </si>
  <si>
    <t xml:space="preserve">See note 2 below </t>
  </si>
  <si>
    <t>ESD for PT6, 7 &amp; 9: Emission scenarios for biocides used in paper coating and finishing (EUBEES, 2001)</t>
  </si>
  <si>
    <r>
      <t>This workbook provides a calculation tool for estimating the environmental releases from the use of biocides in paper coating and finishing. It consists of</t>
    </r>
    <r>
      <rPr>
        <sz val="11"/>
        <rFont val="Verdana"/>
        <family val="2"/>
      </rPr>
      <t xml:space="preserve"> two</t>
    </r>
    <r>
      <rPr>
        <sz val="11"/>
        <color theme="1"/>
        <rFont val="Verdana"/>
        <family val="2"/>
      </rPr>
      <t xml:space="preserve"> spreadsheets covering the emission scenarios described in the Emission Scenario Document (below). Whenever changes have been introduced by the Technical Agreements for Biocides (TAB) these are mentioned in the scenarios affected.
This is not a standalone document. It is a calculation tool and it should be used in combination with the ESD, which contains the background information which needs to be taken into account in order to correctly use this workbook.</t>
    </r>
  </si>
  <si>
    <t xml:space="preserve">    4.3 The local emission of active substance to waste water is automatically filled in in the "Output" table.</t>
  </si>
  <si>
    <r>
      <t xml:space="preserve">    4.3 Overwrite, if needed, the default value of F</t>
    </r>
    <r>
      <rPr>
        <vertAlign val="subscript"/>
        <sz val="10"/>
        <rFont val="Verdana"/>
        <family val="2"/>
      </rPr>
      <t>broke</t>
    </r>
    <r>
      <rPr>
        <sz val="10"/>
        <rFont val="Verdana"/>
        <family val="2"/>
      </rPr>
      <t xml:space="preserve"> and/or F</t>
    </r>
    <r>
      <rPr>
        <vertAlign val="subscript"/>
        <sz val="10"/>
        <rFont val="Verdana"/>
        <family val="2"/>
      </rPr>
      <t>fix</t>
    </r>
    <r>
      <rPr>
        <sz val="10"/>
        <rFont val="Verdana"/>
        <family val="2"/>
      </rPr>
      <t>.</t>
    </r>
  </si>
  <si>
    <r>
      <t xml:space="preserve">    3.2 Overwrite, if needed, the default value of F</t>
    </r>
    <r>
      <rPr>
        <vertAlign val="subscript"/>
        <sz val="10"/>
        <rFont val="Verdana"/>
        <family val="2"/>
      </rPr>
      <t>decomp</t>
    </r>
    <r>
      <rPr>
        <sz val="10"/>
        <rFont val="Verdana"/>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</si>
</sst>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42" x14ac:knownFonts="1">
    <font>
      <sz val="10"/>
      <color theme="1"/>
      <name val="Verdana"/>
      <family val="2"/>
    </font>
    <font>
      <sz val="10"/>
      <color rgb="FF3F3F76"/>
      <name val="Verdana"/>
      <family val="2"/>
    </font>
    <font>
      <b/>
      <sz val="10"/>
      <color rgb="FF3F3F3F"/>
      <name val="Verdana"/>
      <family val="2"/>
    </font>
    <font>
      <b/>
      <sz val="10"/>
      <color theme="0"/>
      <name val="Verdana"/>
      <family val="2"/>
    </font>
    <font>
      <sz val="10"/>
      <color rgb="FFFF0000"/>
      <name val="Verdana"/>
      <family val="2"/>
    </font>
    <font>
      <b/>
      <sz val="10"/>
      <color theme="1"/>
      <name val="Verdana"/>
      <family val="2"/>
    </font>
    <font>
      <sz val="10"/>
      <name val="Verdana"/>
      <family val="2"/>
    </font>
    <font>
      <i/>
      <sz val="10"/>
      <color theme="1"/>
      <name val="Verdana"/>
      <family val="2"/>
    </font>
    <font>
      <i/>
      <sz val="10"/>
      <color rgb="FF0070C0"/>
      <name val="Verdana"/>
      <family val="2"/>
    </font>
    <font>
      <i/>
      <sz val="10"/>
      <color rgb="FFFF0000"/>
      <name val="Verdana"/>
      <family val="2"/>
    </font>
    <font>
      <i/>
      <sz val="10"/>
      <color theme="2" tint="-0.499984740745262"/>
      <name val="Verdana"/>
      <family val="2"/>
    </font>
    <font>
      <b/>
      <sz val="12"/>
      <color theme="0"/>
      <name val="Calibri"/>
      <family val="2"/>
      <scheme val="minor"/>
    </font>
    <font>
      <u/>
      <sz val="10"/>
      <color theme="10"/>
      <name val="Verdana"/>
      <family val="2"/>
    </font>
    <font>
      <u/>
      <sz val="10"/>
      <color theme="11"/>
      <name val="Verdana"/>
      <family val="2"/>
    </font>
    <font>
      <sz val="10"/>
      <color rgb="FF0070C0"/>
      <name val="Verdana"/>
      <family val="2"/>
    </font>
    <font>
      <b/>
      <sz val="12"/>
      <color rgb="FFEFB011"/>
      <name val="Verdana"/>
      <family val="2"/>
    </font>
    <font>
      <b/>
      <sz val="15"/>
      <color theme="3"/>
      <name val="Verdana"/>
      <family val="2"/>
    </font>
    <font>
      <vertAlign val="superscript"/>
      <sz val="10"/>
      <color theme="1"/>
      <name val="Verdana"/>
      <family val="2"/>
    </font>
    <font>
      <vertAlign val="subscript"/>
      <sz val="10"/>
      <color theme="1"/>
      <name val="Verdana"/>
      <family val="2"/>
    </font>
    <font>
      <b/>
      <vertAlign val="subscript"/>
      <sz val="10"/>
      <color theme="1"/>
      <name val="Verdana"/>
      <family val="2"/>
    </font>
    <font>
      <b/>
      <sz val="12"/>
      <color theme="0"/>
      <name val="Verdana"/>
      <family val="2"/>
    </font>
    <font>
      <b/>
      <i/>
      <sz val="10"/>
      <color rgb="FFFF0000"/>
      <name val="Verdana"/>
      <family val="2"/>
    </font>
    <font>
      <i/>
      <vertAlign val="superscript"/>
      <sz val="10"/>
      <color rgb="FF0070C0"/>
      <name val="Verdana"/>
      <family val="2"/>
    </font>
    <font>
      <sz val="10"/>
      <name val="Arial"/>
      <family val="2"/>
    </font>
    <font>
      <i/>
      <sz val="10"/>
      <name val="Verdana"/>
      <family val="2"/>
    </font>
    <font>
      <sz val="10"/>
      <color rgb="FF00B050"/>
      <name val="Verdana"/>
      <family val="2"/>
    </font>
    <font>
      <b/>
      <sz val="11"/>
      <color theme="3"/>
      <name val="Verdana"/>
      <family val="2"/>
    </font>
    <font>
      <b/>
      <sz val="16"/>
      <color theme="3"/>
      <name val="Verdana"/>
      <family val="2"/>
    </font>
    <font>
      <sz val="11"/>
      <color theme="1"/>
      <name val="Verdana"/>
      <family val="2"/>
    </font>
    <font>
      <b/>
      <sz val="11"/>
      <color theme="1"/>
      <name val="Verdana"/>
      <family val="2"/>
    </font>
    <font>
      <b/>
      <sz val="14"/>
      <color theme="0"/>
      <name val="Verdana"/>
      <family val="2"/>
    </font>
    <font>
      <u/>
      <sz val="12"/>
      <color theme="10"/>
      <name val="Verdana"/>
      <family val="2"/>
    </font>
    <font>
      <sz val="11"/>
      <name val="Verdana"/>
      <family val="2"/>
    </font>
    <font>
      <b/>
      <sz val="10"/>
      <color rgb="FFEFB011"/>
      <name val="Verdana"/>
      <family val="2"/>
    </font>
    <font>
      <b/>
      <sz val="11"/>
      <color rgb="FFFF0000"/>
      <name val="Verdana"/>
      <family val="2"/>
    </font>
    <font>
      <sz val="11"/>
      <color rgb="FFFF0000"/>
      <name val="Verdana"/>
      <family val="2"/>
    </font>
    <font>
      <b/>
      <sz val="10"/>
      <color rgb="FFFA7D00"/>
      <name val="Verdana"/>
      <family val="2"/>
    </font>
    <font>
      <b/>
      <sz val="14"/>
      <color theme="1"/>
      <name val="Verdana"/>
      <family val="2"/>
    </font>
    <font>
      <b/>
      <sz val="10"/>
      <color rgb="FF00B050"/>
      <name val="Verdana"/>
      <family val="2"/>
    </font>
    <font>
      <b/>
      <sz val="10"/>
      <name val="Verdana"/>
      <family val="2"/>
    </font>
    <font>
      <vertAlign val="subscript"/>
      <sz val="10"/>
      <name val="Verdana"/>
      <family val="2"/>
    </font>
    <font>
      <b/>
      <sz val="12"/>
      <color theme="1"/>
      <name val="Verdana"/>
      <family val="2"/>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rgb="FFA5A5A5"/>
      </patternFill>
    </fill>
    <fill>
      <patternFill patternType="solid">
        <fgColor rgb="FF0070C0"/>
        <bgColor indexed="64"/>
      </patternFill>
    </fill>
    <fill>
      <patternFill patternType="solid">
        <fgColor theme="4" tint="0.79998168889431442"/>
        <bgColor indexed="64"/>
      </patternFill>
    </fill>
    <fill>
      <patternFill patternType="solid">
        <fgColor rgb="FFEFB01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right/>
      <top/>
      <bottom style="thick">
        <color theme="4"/>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1" fillId="2" borderId="1" applyNumberFormat="0" applyAlignment="0" applyProtection="0"/>
    <xf numFmtId="0" fontId="2" fillId="3" borderId="2" applyNumberFormat="0" applyAlignment="0" applyProtection="0"/>
    <xf numFmtId="0" fontId="11" fillId="6" borderId="3"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6" fillId="0" borderId="5" applyNumberFormat="0" applyFill="0" applyAlignment="0" applyProtection="0"/>
    <xf numFmtId="0" fontId="23" fillId="0" borderId="0"/>
    <xf numFmtId="0" fontId="23" fillId="0" borderId="0"/>
    <xf numFmtId="0" fontId="12" fillId="0" borderId="0" applyNumberFormat="0" applyFill="0" applyBorder="0" applyAlignment="0" applyProtection="0"/>
    <xf numFmtId="0" fontId="26" fillId="0" borderId="0" applyNumberFormat="0" applyFill="0" applyBorder="0" applyAlignment="0" applyProtection="0"/>
    <xf numFmtId="0" fontId="36" fillId="3" borderId="1" applyNumberFormat="0" applyAlignment="0" applyProtection="0"/>
  </cellStyleXfs>
  <cellXfs count="114">
    <xf numFmtId="0" fontId="0" fillId="0" borderId="0" xfId="0"/>
    <xf numFmtId="0" fontId="0" fillId="4" borderId="0" xfId="0" applyFill="1"/>
    <xf numFmtId="0" fontId="0" fillId="4" borderId="0" xfId="0" applyFill="1" applyBorder="1"/>
    <xf numFmtId="0" fontId="0" fillId="4" borderId="0" xfId="0" applyFill="1" applyBorder="1" applyAlignment="1">
      <alignment horizontal="left"/>
    </xf>
    <xf numFmtId="0" fontId="0" fillId="4" borderId="0" xfId="0" applyFill="1" applyAlignment="1">
      <alignment vertical="center"/>
    </xf>
    <xf numFmtId="0" fontId="20" fillId="9" borderId="0" xfId="20" applyFont="1" applyFill="1" applyBorder="1" applyAlignment="1">
      <alignment vertical="center"/>
    </xf>
    <xf numFmtId="0" fontId="20" fillId="4" borderId="0" xfId="20" applyFont="1" applyFill="1" applyBorder="1" applyAlignment="1">
      <alignment vertical="center"/>
    </xf>
    <xf numFmtId="14" fontId="0" fillId="4" borderId="0" xfId="0" applyNumberFormat="1" applyFill="1"/>
    <xf numFmtId="0" fontId="0" fillId="4" borderId="0" xfId="0" applyFill="1" applyAlignment="1">
      <alignment wrapText="1"/>
    </xf>
    <xf numFmtId="0" fontId="28" fillId="4" borderId="0" xfId="0" applyFont="1" applyFill="1" applyBorder="1" applyAlignment="1"/>
    <xf numFmtId="0" fontId="28" fillId="4" borderId="0" xfId="0" applyFont="1" applyFill="1" applyAlignment="1"/>
    <xf numFmtId="0" fontId="28" fillId="4" borderId="0" xfId="0" applyFont="1" applyFill="1"/>
    <xf numFmtId="0" fontId="29" fillId="4" borderId="0" xfId="0" applyFont="1" applyFill="1" applyAlignment="1"/>
    <xf numFmtId="0" fontId="7" fillId="4" borderId="0" xfId="0" applyFont="1" applyFill="1"/>
    <xf numFmtId="0" fontId="30" fillId="9" borderId="0" xfId="20" applyFont="1" applyFill="1" applyBorder="1" applyAlignment="1">
      <alignment vertical="center"/>
    </xf>
    <xf numFmtId="0" fontId="32" fillId="4" borderId="0" xfId="19" applyFont="1" applyFill="1" applyBorder="1" applyAlignment="1"/>
    <xf numFmtId="0" fontId="37" fillId="9" borderId="0" xfId="0" applyFont="1" applyFill="1" applyAlignment="1">
      <alignment vertical="center"/>
    </xf>
    <xf numFmtId="0" fontId="5" fillId="5" borderId="4" xfId="0" applyFont="1" applyFill="1" applyBorder="1" applyAlignment="1">
      <alignment horizontal="center" vertical="center"/>
    </xf>
    <xf numFmtId="0" fontId="7" fillId="5" borderId="0" xfId="0" applyFont="1" applyFill="1" applyBorder="1" applyAlignment="1">
      <alignment horizontal="center" vertical="center"/>
    </xf>
    <xf numFmtId="0" fontId="0" fillId="5" borderId="0" xfId="0" applyFill="1" applyBorder="1" applyAlignment="1">
      <alignment horizontal="center" vertical="center"/>
    </xf>
    <xf numFmtId="0" fontId="5" fillId="5" borderId="4" xfId="0" applyFont="1" applyFill="1" applyBorder="1" applyAlignment="1">
      <alignment vertical="center"/>
    </xf>
    <xf numFmtId="0" fontId="7" fillId="5" borderId="0" xfId="0" applyFont="1" applyFill="1" applyBorder="1" applyAlignment="1">
      <alignment vertical="center"/>
    </xf>
    <xf numFmtId="0" fontId="0" fillId="5" borderId="0" xfId="0" applyFill="1" applyBorder="1" applyAlignment="1">
      <alignment vertical="center"/>
    </xf>
    <xf numFmtId="164" fontId="0" fillId="5" borderId="0" xfId="0" applyNumberFormat="1" applyFill="1" applyBorder="1" applyAlignment="1">
      <alignment horizontal="center" vertical="center"/>
    </xf>
    <xf numFmtId="0" fontId="28" fillId="4" borderId="0" xfId="0" applyFont="1" applyFill="1" applyAlignment="1">
      <alignment vertical="center" wrapText="1"/>
    </xf>
    <xf numFmtId="0" fontId="0" fillId="4" borderId="0" xfId="0" applyFill="1" applyBorder="1" applyProtection="1">
      <protection locked="0"/>
    </xf>
    <xf numFmtId="0" fontId="0" fillId="4" borderId="0" xfId="0" applyFill="1" applyBorder="1" applyAlignment="1" applyProtection="1">
      <alignment vertical="center"/>
      <protection locked="0"/>
    </xf>
    <xf numFmtId="0" fontId="0" fillId="4" borderId="0" xfId="0" applyFill="1" applyProtection="1">
      <protection locked="0"/>
    </xf>
    <xf numFmtId="0" fontId="0" fillId="0" borderId="0" xfId="0" applyProtection="1">
      <protection locked="0"/>
    </xf>
    <xf numFmtId="0" fontId="23" fillId="4" borderId="0" xfId="19" applyFill="1" applyProtection="1">
      <protection locked="0"/>
    </xf>
    <xf numFmtId="0" fontId="23" fillId="4" borderId="0" xfId="19" applyFill="1" applyAlignment="1" applyProtection="1">
      <alignment vertical="center"/>
      <protection locked="0"/>
    </xf>
    <xf numFmtId="0" fontId="20" fillId="4" borderId="0" xfId="19" applyFont="1" applyFill="1" applyBorder="1" applyAlignment="1" applyProtection="1">
      <alignment vertical="center"/>
      <protection locked="0"/>
    </xf>
    <xf numFmtId="0" fontId="34" fillId="4" borderId="0" xfId="22" applyFont="1" applyFill="1" applyBorder="1" applyAlignment="1" applyProtection="1">
      <alignment vertical="center"/>
      <protection locked="0"/>
    </xf>
    <xf numFmtId="0" fontId="0" fillId="4" borderId="0" xfId="0" applyFill="1" applyAlignment="1" applyProtection="1">
      <alignment vertical="center"/>
      <protection locked="0"/>
    </xf>
    <xf numFmtId="0" fontId="35" fillId="4" borderId="0" xfId="22" applyFont="1" applyFill="1" applyBorder="1" applyAlignment="1" applyProtection="1">
      <alignment vertical="center" wrapText="1"/>
      <protection locked="0"/>
    </xf>
    <xf numFmtId="0" fontId="0" fillId="0" borderId="0" xfId="0" applyAlignment="1" applyProtection="1">
      <alignment vertical="center"/>
      <protection locked="0"/>
    </xf>
    <xf numFmtId="0" fontId="33" fillId="4" borderId="0" xfId="0" applyFont="1" applyFill="1" applyBorder="1" applyAlignment="1" applyProtection="1">
      <alignment vertical="center"/>
      <protection locked="0"/>
    </xf>
    <xf numFmtId="0" fontId="0" fillId="4" borderId="0" xfId="0" applyFont="1" applyFill="1" applyBorder="1" applyAlignment="1" applyProtection="1">
      <alignment vertical="center"/>
      <protection locked="0"/>
    </xf>
    <xf numFmtId="0" fontId="6" fillId="4" borderId="0" xfId="0" applyFont="1" applyFill="1" applyBorder="1" applyAlignment="1" applyProtection="1">
      <alignment vertical="center"/>
      <protection locked="0"/>
    </xf>
    <xf numFmtId="0" fontId="15" fillId="7" borderId="0" xfId="0" applyFont="1" applyFill="1" applyBorder="1" applyAlignment="1" applyProtection="1">
      <alignment vertical="center"/>
      <protection locked="0"/>
    </xf>
    <xf numFmtId="0" fontId="3" fillId="7" borderId="0" xfId="0" applyFont="1" applyFill="1" applyBorder="1" applyProtection="1">
      <protection locked="0"/>
    </xf>
    <xf numFmtId="0" fontId="3" fillId="7" borderId="0" xfId="0" applyFont="1" applyFill="1" applyBorder="1" applyAlignment="1" applyProtection="1">
      <alignment horizontal="left"/>
      <protection locked="0"/>
    </xf>
    <xf numFmtId="0" fontId="0" fillId="8" borderId="0" xfId="0" applyFill="1" applyBorder="1" applyProtection="1">
      <protection locked="0"/>
    </xf>
    <xf numFmtId="0" fontId="0" fillId="8" borderId="0" xfId="0" applyFill="1" applyBorder="1" applyAlignment="1" applyProtection="1">
      <alignment vertical="center"/>
      <protection locked="0"/>
    </xf>
    <xf numFmtId="0" fontId="0" fillId="8" borderId="0" xfId="0" applyFill="1" applyBorder="1" applyAlignment="1" applyProtection="1">
      <alignment horizontal="left"/>
      <protection locked="0"/>
    </xf>
    <xf numFmtId="0" fontId="8" fillId="8" borderId="0" xfId="0" applyFont="1" applyFill="1" applyBorder="1" applyProtection="1">
      <protection locked="0"/>
    </xf>
    <xf numFmtId="0" fontId="8" fillId="8" borderId="0" xfId="0" applyFont="1" applyFill="1" applyBorder="1" applyAlignment="1" applyProtection="1">
      <alignment vertical="center"/>
      <protection locked="0"/>
    </xf>
    <xf numFmtId="0" fontId="8" fillId="8" borderId="0" xfId="0" applyFont="1" applyFill="1" applyBorder="1" applyAlignment="1" applyProtection="1">
      <alignment horizontal="left"/>
      <protection locked="0"/>
    </xf>
    <xf numFmtId="0" fontId="8" fillId="8" borderId="0" xfId="0" applyFont="1" applyFill="1" applyBorder="1" applyAlignment="1" applyProtection="1">
      <alignment horizontal="center"/>
      <protection locked="0"/>
    </xf>
    <xf numFmtId="0" fontId="0" fillId="8" borderId="0" xfId="0" applyFill="1" applyBorder="1" applyAlignment="1" applyProtection="1">
      <alignment vertical="center" wrapText="1"/>
      <protection locked="0"/>
    </xf>
    <xf numFmtId="0" fontId="11" fillId="6" borderId="3" xfId="3" applyAlignment="1" applyProtection="1">
      <alignment horizontal="center" vertical="center" wrapText="1"/>
      <protection locked="0"/>
    </xf>
    <xf numFmtId="0" fontId="0" fillId="8" borderId="0" xfId="0" applyFill="1" applyBorder="1" applyAlignment="1" applyProtection="1">
      <alignment horizontal="left" vertical="center"/>
      <protection locked="0"/>
    </xf>
    <xf numFmtId="0" fontId="0" fillId="8" borderId="0" xfId="0" applyFill="1" applyBorder="1" applyAlignment="1" applyProtection="1">
      <alignment horizontal="center" vertical="center"/>
      <protection locked="0"/>
    </xf>
    <xf numFmtId="0" fontId="6" fillId="9" borderId="6" xfId="1" applyFont="1" applyFill="1" applyBorder="1" applyAlignment="1" applyProtection="1">
      <alignment horizontal="center" vertical="center"/>
      <protection locked="0"/>
    </xf>
    <xf numFmtId="0" fontId="38" fillId="8" borderId="0" xfId="0" applyFont="1" applyFill="1" applyBorder="1" applyAlignment="1" applyProtection="1">
      <alignment horizontal="left" vertical="center" wrapText="1"/>
      <protection locked="0"/>
    </xf>
    <xf numFmtId="0" fontId="14" fillId="4" borderId="0" xfId="0" applyFont="1" applyFill="1" applyBorder="1" applyProtection="1">
      <protection locked="0"/>
    </xf>
    <xf numFmtId="0" fontId="0" fillId="8" borderId="0" xfId="0" applyFill="1" applyBorder="1" applyAlignment="1" applyProtection="1">
      <alignment horizontal="left" vertical="center" wrapText="1"/>
      <protection locked="0"/>
    </xf>
    <xf numFmtId="0" fontId="9" fillId="8" borderId="0" xfId="0" applyFont="1" applyFill="1" applyBorder="1" applyProtection="1">
      <protection locked="0"/>
    </xf>
    <xf numFmtId="0" fontId="9" fillId="8" borderId="0" xfId="0" applyFont="1" applyFill="1" applyBorder="1" applyAlignment="1" applyProtection="1">
      <alignment vertical="center"/>
      <protection locked="0"/>
    </xf>
    <xf numFmtId="0" fontId="0" fillId="8" borderId="0" xfId="0" applyFill="1" applyBorder="1" applyAlignment="1" applyProtection="1">
      <protection locked="0"/>
    </xf>
    <xf numFmtId="0" fontId="0" fillId="8" borderId="0" xfId="0" applyFill="1" applyBorder="1" applyAlignment="1" applyProtection="1">
      <alignment horizontal="center"/>
      <protection locked="0"/>
    </xf>
    <xf numFmtId="0" fontId="6" fillId="8" borderId="0" xfId="0" applyFont="1" applyFill="1" applyBorder="1" applyAlignment="1" applyProtection="1">
      <alignment horizontal="left"/>
      <protection locked="0"/>
    </xf>
    <xf numFmtId="0" fontId="6" fillId="8" borderId="0" xfId="0" applyFont="1" applyFill="1" applyBorder="1" applyAlignment="1" applyProtection="1">
      <alignment horizontal="left" vertical="center"/>
      <protection locked="0"/>
    </xf>
    <xf numFmtId="0" fontId="25" fillId="8" borderId="0" xfId="0" applyFont="1" applyFill="1" applyBorder="1" applyAlignment="1" applyProtection="1">
      <alignment vertical="center"/>
      <protection locked="0"/>
    </xf>
    <xf numFmtId="0" fontId="0" fillId="8" borderId="0" xfId="0" applyFill="1" applyAlignment="1" applyProtection="1">
      <alignment horizontal="center" vertical="center"/>
      <protection locked="0"/>
    </xf>
    <xf numFmtId="0" fontId="3" fillId="7" borderId="0" xfId="0" applyFont="1" applyFill="1" applyBorder="1" applyAlignment="1" applyProtection="1">
      <alignment vertical="center"/>
      <protection locked="0"/>
    </xf>
    <xf numFmtId="0" fontId="3" fillId="7" borderId="0" xfId="0" applyFont="1" applyFill="1" applyBorder="1" applyAlignment="1" applyProtection="1">
      <alignment horizontal="left" vertical="center"/>
      <protection locked="0"/>
    </xf>
    <xf numFmtId="0" fontId="8" fillId="8" borderId="0" xfId="0" applyFont="1" applyFill="1" applyBorder="1" applyAlignment="1" applyProtection="1">
      <alignment horizontal="left" vertical="center"/>
      <protection locked="0"/>
    </xf>
    <xf numFmtId="0" fontId="8" fillId="8" borderId="0" xfId="0" applyFont="1" applyFill="1" applyBorder="1" applyAlignment="1" applyProtection="1">
      <alignment horizontal="center" vertical="center"/>
      <protection locked="0"/>
    </xf>
    <xf numFmtId="0" fontId="10" fillId="8" borderId="0" xfId="0" applyFont="1" applyFill="1" applyBorder="1" applyAlignment="1" applyProtection="1">
      <alignment vertical="center"/>
      <protection locked="0"/>
    </xf>
    <xf numFmtId="0" fontId="0" fillId="8" borderId="0" xfId="0" applyFont="1" applyFill="1" applyBorder="1" applyAlignment="1" applyProtection="1">
      <alignment vertical="center" wrapText="1"/>
      <protection locked="0"/>
    </xf>
    <xf numFmtId="0" fontId="0" fillId="8" borderId="0" xfId="0" applyFont="1" applyFill="1" applyBorder="1" applyAlignment="1" applyProtection="1">
      <alignment horizontal="left" vertical="center" wrapText="1"/>
      <protection locked="0"/>
    </xf>
    <xf numFmtId="0" fontId="4" fillId="8" borderId="0" xfId="0" applyFont="1" applyFill="1" applyBorder="1" applyAlignment="1" applyProtection="1">
      <alignment vertical="center"/>
      <protection locked="0"/>
    </xf>
    <xf numFmtId="0" fontId="21" fillId="8" borderId="0" xfId="0" applyFont="1" applyFill="1" applyBorder="1" applyAlignment="1" applyProtection="1">
      <alignment vertical="center"/>
      <protection locked="0"/>
    </xf>
    <xf numFmtId="0" fontId="0" fillId="4" borderId="0" xfId="0" applyFill="1" applyBorder="1" applyAlignment="1" applyProtection="1">
      <alignment vertical="center" wrapText="1"/>
      <protection locked="0"/>
    </xf>
    <xf numFmtId="0" fontId="0" fillId="4" borderId="0" xfId="0" applyFill="1" applyBorder="1" applyAlignment="1" applyProtection="1">
      <alignment horizontal="left" vertical="center"/>
      <protection locked="0"/>
    </xf>
    <xf numFmtId="0" fontId="8" fillId="4" borderId="0" xfId="0" applyFont="1" applyFill="1" applyBorder="1" applyProtection="1">
      <protection locked="0"/>
    </xf>
    <xf numFmtId="0" fontId="8" fillId="4" borderId="0" xfId="0" applyFont="1" applyFill="1" applyBorder="1" applyAlignment="1" applyProtection="1">
      <alignment vertical="center"/>
      <protection locked="0"/>
    </xf>
    <xf numFmtId="0" fontId="0" fillId="4" borderId="0" xfId="0" applyFill="1" applyBorder="1" applyAlignment="1" applyProtection="1">
      <alignment horizontal="left"/>
      <protection locked="0"/>
    </xf>
    <xf numFmtId="0" fontId="6" fillId="4" borderId="0" xfId="0" applyFont="1" applyFill="1" applyBorder="1" applyProtection="1">
      <protection locked="0"/>
    </xf>
    <xf numFmtId="0" fontId="24" fillId="4" borderId="0" xfId="0" applyFont="1" applyFill="1" applyBorder="1" applyProtection="1">
      <protection locked="0"/>
    </xf>
    <xf numFmtId="0" fontId="6" fillId="4" borderId="0" xfId="0" applyFont="1" applyFill="1" applyBorder="1" applyAlignment="1" applyProtection="1">
      <alignment horizontal="left"/>
      <protection locked="0"/>
    </xf>
    <xf numFmtId="0" fontId="6" fillId="4" borderId="0" xfId="0" applyFont="1" applyFill="1" applyProtection="1">
      <protection locked="0"/>
    </xf>
    <xf numFmtId="0" fontId="6" fillId="4" borderId="0" xfId="0" applyFont="1" applyFill="1" applyAlignment="1" applyProtection="1">
      <alignment vertical="center"/>
      <protection locked="0"/>
    </xf>
    <xf numFmtId="0" fontId="36" fillId="3" borderId="1" xfId="23" applyAlignment="1" applyProtection="1">
      <alignment horizontal="center" vertical="center"/>
    </xf>
    <xf numFmtId="11" fontId="2" fillId="3" borderId="2" xfId="2" applyNumberFormat="1" applyAlignment="1" applyProtection="1">
      <alignment horizontal="center" vertical="center"/>
    </xf>
    <xf numFmtId="0" fontId="4" fillId="4" borderId="0" xfId="0" applyFont="1" applyFill="1" applyBorder="1" applyAlignment="1" applyProtection="1">
      <alignment vertical="center"/>
      <protection locked="0"/>
    </xf>
    <xf numFmtId="0" fontId="6" fillId="8" borderId="0" xfId="0" applyFont="1" applyFill="1" applyBorder="1" applyAlignment="1" applyProtection="1">
      <alignment horizontal="left" vertical="center" wrapText="1"/>
      <protection locked="0"/>
    </xf>
    <xf numFmtId="0" fontId="30" fillId="9" borderId="0" xfId="19" applyFont="1" applyFill="1" applyBorder="1" applyAlignment="1" applyProtection="1">
      <alignment vertical="center"/>
      <protection locked="0"/>
    </xf>
    <xf numFmtId="0" fontId="20" fillId="9" borderId="0" xfId="19" applyFont="1" applyFill="1" applyBorder="1" applyAlignment="1" applyProtection="1">
      <alignment vertical="center"/>
      <protection locked="0"/>
    </xf>
    <xf numFmtId="0" fontId="3" fillId="9" borderId="0" xfId="0" applyFont="1" applyFill="1" applyBorder="1" applyProtection="1">
      <protection locked="0"/>
    </xf>
    <xf numFmtId="0" fontId="0" fillId="9" borderId="0" xfId="0" applyFill="1" applyBorder="1" applyProtection="1">
      <protection locked="0"/>
    </xf>
    <xf numFmtId="0" fontId="6" fillId="0" borderId="0" xfId="0" applyFont="1" applyAlignment="1" applyProtection="1">
      <alignment vertical="center"/>
      <protection locked="0"/>
    </xf>
    <xf numFmtId="0" fontId="0" fillId="8" borderId="0" xfId="0"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41" fillId="8" borderId="0" xfId="0" applyFont="1" applyFill="1" applyBorder="1" applyAlignment="1" applyProtection="1">
      <alignment vertical="center"/>
      <protection locked="0"/>
    </xf>
    <xf numFmtId="0" fontId="14" fillId="4" borderId="0" xfId="0" applyFont="1" applyFill="1" applyBorder="1" applyAlignment="1" applyProtection="1">
      <alignment vertical="center"/>
      <protection locked="0"/>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wrapText="1"/>
      <protection locked="0"/>
    </xf>
    <xf numFmtId="0" fontId="36" fillId="3" borderId="1" xfId="23" applyAlignment="1" applyProtection="1">
      <alignment horizontal="center" vertical="center" wrapText="1"/>
    </xf>
    <xf numFmtId="165" fontId="36" fillId="3" borderId="1" xfId="23" applyNumberFormat="1" applyAlignment="1" applyProtection="1">
      <alignment horizontal="center" vertical="center"/>
    </xf>
    <xf numFmtId="0" fontId="27" fillId="4" borderId="0" xfId="18" applyFont="1" applyFill="1" applyBorder="1" applyAlignment="1">
      <alignment horizontal="left" vertical="center" wrapText="1"/>
    </xf>
    <xf numFmtId="0" fontId="28" fillId="4" borderId="0" xfId="0" applyFont="1" applyFill="1" applyAlignment="1">
      <alignment horizontal="justify" vertical="center" wrapText="1"/>
    </xf>
    <xf numFmtId="0" fontId="31" fillId="4" borderId="0" xfId="21" quotePrefix="1" applyFont="1" applyFill="1" applyBorder="1" applyAlignment="1">
      <alignment horizontal="left" vertical="center" wrapText="1"/>
    </xf>
    <xf numFmtId="0" fontId="0" fillId="8" borderId="0"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27" fillId="4" borderId="0" xfId="18" applyFont="1" applyFill="1" applyBorder="1" applyAlignment="1" applyProtection="1">
      <alignment horizontal="left" vertical="center" wrapText="1"/>
      <protection locked="0"/>
    </xf>
    <xf numFmtId="0" fontId="30" fillId="9" borderId="0" xfId="19" applyFont="1"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0" fontId="35" fillId="4" borderId="0" xfId="22" applyFont="1" applyFill="1" applyBorder="1" applyAlignment="1" applyProtection="1">
      <alignment horizontal="left" vertical="center" wrapText="1"/>
      <protection locked="0"/>
    </xf>
    <xf numFmtId="0" fontId="0" fillId="4" borderId="0" xfId="0" applyFont="1" applyFill="1"/>
    <xf numFmtId="14" fontId="0" fillId="4" borderId="0" xfId="0" applyNumberFormat="1" applyFont="1" applyFill="1"/>
  </cellXfs>
  <cellStyles count="24">
    <cellStyle name="Calculation" xfId="23" builtinId="22"/>
    <cellStyle name="Check Cell" xfId="3" builtinId="23"/>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eading 1" xfId="18" builtinId="16"/>
    <cellStyle name="Heading 4" xfId="22" builtinId="19"/>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21" builtinId="8"/>
    <cellStyle name="Input" xfId="1" builtinId="20"/>
    <cellStyle name="Normal" xfId="0" builtinId="0"/>
    <cellStyle name="Normal 2" xfId="19"/>
    <cellStyle name="Normal 2 2" xfId="20"/>
    <cellStyle name="Output" xfId="2" builtinId="21"/>
  </cellStyles>
  <dxfs count="3">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
      <fill>
        <patternFill>
          <bgColor rgb="FFEFB01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00"/>
      <color rgb="FFD89E0E"/>
      <color rgb="FFEFB01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190500</xdr:colOff>
      <xdr:row>1</xdr:row>
      <xdr:rowOff>28575</xdr:rowOff>
    </xdr:from>
    <xdr:to>
      <xdr:col>15</xdr:col>
      <xdr:colOff>650972</xdr:colOff>
      <xdr:row>2</xdr:row>
      <xdr:rowOff>31923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029825" y="190500"/>
          <a:ext cx="2079722" cy="536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304800</xdr:colOff>
      <xdr:row>1</xdr:row>
      <xdr:rowOff>9525</xdr:rowOff>
    </xdr:from>
    <xdr:to>
      <xdr:col>15</xdr:col>
      <xdr:colOff>765272</xdr:colOff>
      <xdr:row>2</xdr:row>
      <xdr:rowOff>70023</xdr:rowOff>
    </xdr:to>
    <xdr:pic>
      <xdr:nvPicPr>
        <xdr:cNvPr id="2" name="Picture 1"/>
        <xdr:cNvPicPr>
          <a:picLocks noChangeAspect="1"/>
        </xdr:cNvPicPr>
      </xdr:nvPicPr>
      <xdr:blipFill>
        <a:blip xmlns:r="http://schemas.openxmlformats.org/officeDocument/2006/relationships" r:embed="rId1"/>
        <a:stretch>
          <a:fillRect/>
        </a:stretch>
      </xdr:blipFill>
      <xdr:spPr>
        <a:xfrm>
          <a:off x="10144125" y="171450"/>
          <a:ext cx="2079722" cy="5367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1224491</xdr:colOff>
      <xdr:row>0</xdr:row>
      <xdr:rowOff>156633</xdr:rowOff>
    </xdr:from>
    <xdr:to>
      <xdr:col>8</xdr:col>
      <xdr:colOff>3304213</xdr:colOff>
      <xdr:row>1</xdr:row>
      <xdr:rowOff>531456</xdr:rowOff>
    </xdr:to>
    <xdr:pic>
      <xdr:nvPicPr>
        <xdr:cNvPr id="5" name="Picture 4"/>
        <xdr:cNvPicPr>
          <a:picLocks noChangeAspect="1"/>
        </xdr:cNvPicPr>
      </xdr:nvPicPr>
      <xdr:blipFill>
        <a:blip xmlns:r="http://schemas.openxmlformats.org/officeDocument/2006/relationships" r:embed="rId1"/>
        <a:stretch>
          <a:fillRect/>
        </a:stretch>
      </xdr:blipFill>
      <xdr:spPr>
        <a:xfrm>
          <a:off x="10139891" y="156633"/>
          <a:ext cx="2079722" cy="536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1338791</xdr:colOff>
      <xdr:row>0</xdr:row>
      <xdr:rowOff>147108</xdr:rowOff>
    </xdr:from>
    <xdr:to>
      <xdr:col>8</xdr:col>
      <xdr:colOff>3418513</xdr:colOff>
      <xdr:row>1</xdr:row>
      <xdr:rowOff>521931</xdr:rowOff>
    </xdr:to>
    <xdr:pic>
      <xdr:nvPicPr>
        <xdr:cNvPr id="2" name="Picture 1"/>
        <xdr:cNvPicPr>
          <a:picLocks noChangeAspect="1"/>
        </xdr:cNvPicPr>
      </xdr:nvPicPr>
      <xdr:blipFill>
        <a:blip xmlns:r="http://schemas.openxmlformats.org/officeDocument/2006/relationships" r:embed="rId1"/>
        <a:stretch>
          <a:fillRect/>
        </a:stretch>
      </xdr:blipFill>
      <xdr:spPr>
        <a:xfrm>
          <a:off x="10254191" y="147108"/>
          <a:ext cx="2079722" cy="5367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tabSelected="1" workbookViewId="0"/>
  </sheetViews>
  <sheetFormatPr defaultColWidth="9" defaultRowHeight="12.75" x14ac:dyDescent="0.2"/>
  <cols>
    <col min="1" max="1" width="1.625" style="1" customWidth="1"/>
    <col min="2" max="19" width="10.625" style="1" customWidth="1"/>
    <col min="20" max="16384" width="9" style="1"/>
  </cols>
  <sheetData>
    <row r="1" spans="1:19" x14ac:dyDescent="0.2">
      <c r="A1" s="2"/>
      <c r="B1" s="2"/>
      <c r="C1" s="2"/>
      <c r="D1" s="2"/>
      <c r="E1" s="2"/>
      <c r="F1" s="2"/>
      <c r="G1" s="2"/>
      <c r="H1" s="2"/>
      <c r="I1" s="3"/>
      <c r="J1" s="2"/>
      <c r="K1" s="2"/>
      <c r="L1" s="2"/>
      <c r="M1" s="2"/>
      <c r="N1" s="2"/>
      <c r="O1" s="2"/>
      <c r="P1" s="2"/>
      <c r="Q1" s="2"/>
      <c r="R1" s="2"/>
    </row>
    <row r="2" spans="1:19" ht="42" customHeight="1" x14ac:dyDescent="0.2">
      <c r="A2" s="2"/>
      <c r="B2" s="102" t="s">
        <v>20</v>
      </c>
      <c r="C2" s="102"/>
      <c r="D2" s="102"/>
      <c r="E2" s="102"/>
      <c r="F2" s="102"/>
      <c r="G2" s="102"/>
      <c r="H2" s="102"/>
      <c r="I2" s="102"/>
      <c r="J2" s="102"/>
      <c r="K2" s="102"/>
      <c r="L2" s="102"/>
      <c r="M2" s="102"/>
      <c r="N2" s="2"/>
      <c r="O2" s="2"/>
      <c r="P2" s="2"/>
      <c r="Q2" s="2"/>
      <c r="R2" s="2"/>
    </row>
    <row r="3" spans="1:19" x14ac:dyDescent="0.2">
      <c r="A3" s="2"/>
      <c r="B3" s="2"/>
      <c r="C3" s="2"/>
      <c r="D3" s="2"/>
      <c r="E3" s="2"/>
      <c r="F3" s="2"/>
      <c r="G3" s="2"/>
      <c r="H3" s="2"/>
      <c r="I3" s="3"/>
      <c r="J3" s="2"/>
      <c r="K3" s="2"/>
      <c r="L3" s="2"/>
      <c r="M3" s="2"/>
      <c r="N3" s="2"/>
      <c r="O3" s="2"/>
      <c r="P3" s="2"/>
      <c r="Q3" s="2"/>
      <c r="R3" s="2"/>
    </row>
    <row r="4" spans="1:19" ht="93" customHeight="1" x14ac:dyDescent="0.2">
      <c r="B4" s="103" t="s">
        <v>127</v>
      </c>
      <c r="C4" s="103"/>
      <c r="D4" s="103"/>
      <c r="E4" s="103"/>
      <c r="F4" s="103"/>
      <c r="G4" s="103"/>
      <c r="H4" s="103"/>
      <c r="I4" s="103"/>
      <c r="J4" s="103"/>
      <c r="K4" s="103"/>
      <c r="L4" s="103"/>
      <c r="M4" s="103"/>
      <c r="N4" s="103"/>
      <c r="O4" s="103"/>
      <c r="P4" s="103"/>
      <c r="Q4" s="24"/>
      <c r="R4" s="24"/>
      <c r="S4" s="24"/>
    </row>
    <row r="7" spans="1:19" ht="14.25" x14ac:dyDescent="0.2">
      <c r="B7" s="9" t="s">
        <v>17</v>
      </c>
      <c r="C7" s="10"/>
      <c r="D7" s="11"/>
    </row>
    <row r="8" spans="1:19" ht="14.25" x14ac:dyDescent="0.2">
      <c r="B8" s="15" t="s">
        <v>126</v>
      </c>
      <c r="C8" s="10"/>
      <c r="D8" s="11"/>
    </row>
    <row r="9" spans="1:19" ht="14.25" x14ac:dyDescent="0.2">
      <c r="B9" s="15" t="s">
        <v>9</v>
      </c>
      <c r="C9" s="11"/>
      <c r="D9" s="11"/>
    </row>
    <row r="10" spans="1:19" ht="14.25" x14ac:dyDescent="0.2">
      <c r="B10" s="11"/>
      <c r="C10" s="11"/>
      <c r="D10" s="11"/>
    </row>
    <row r="11" spans="1:19" ht="14.25" x14ac:dyDescent="0.2">
      <c r="B11" s="11"/>
      <c r="C11" s="11"/>
      <c r="D11" s="11"/>
    </row>
    <row r="12" spans="1:19" ht="14.25" x14ac:dyDescent="0.2">
      <c r="B12" s="12" t="s">
        <v>15</v>
      </c>
      <c r="C12" s="11"/>
      <c r="D12" s="11"/>
    </row>
    <row r="13" spans="1:19" ht="14.25" x14ac:dyDescent="0.2">
      <c r="B13" s="11"/>
      <c r="C13" s="11"/>
      <c r="D13" s="11"/>
    </row>
    <row r="14" spans="1:19" x14ac:dyDescent="0.2">
      <c r="B14" s="112" t="s">
        <v>16</v>
      </c>
      <c r="C14" s="113">
        <v>42832</v>
      </c>
      <c r="D14" s="112"/>
    </row>
    <row r="15" spans="1:19" x14ac:dyDescent="0.2">
      <c r="B15" s="112"/>
      <c r="C15" s="113"/>
      <c r="D15" s="112"/>
    </row>
    <row r="16" spans="1:19" x14ac:dyDescent="0.2">
      <c r="C16" s="7"/>
      <c r="D16" s="8"/>
    </row>
    <row r="17" spans="2:4" x14ac:dyDescent="0.2">
      <c r="C17" s="7"/>
    </row>
    <row r="18" spans="2:4" x14ac:dyDescent="0.2">
      <c r="B18" s="13"/>
      <c r="C18" s="7"/>
      <c r="D18" s="8"/>
    </row>
    <row r="20" spans="2:4" x14ac:dyDescent="0.2">
      <c r="C20" s="7"/>
    </row>
    <row r="21" spans="2:4" x14ac:dyDescent="0.2">
      <c r="C21" s="7"/>
    </row>
    <row r="22" spans="2:4" x14ac:dyDescent="0.2">
      <c r="C22" s="7"/>
    </row>
  </sheetData>
  <sheetProtection algorithmName="SHA-512" hashValue="HwP/go6i+q+mhf+vNhc3UBWSytegGfrOJ1L6dY527eXuAtEauOAK/TYUc/VSbwlcrCijekZUIKB3okuJkwZUJA==" saltValue="tQpy3nJHHoqmcYWP1JEC1Q==" spinCount="100000" sheet="1" objects="1" scenarios="1" formatCells="0" formatColumns="0" formatRows="0"/>
  <mergeCells count="2">
    <mergeCell ref="B2:M2"/>
    <mergeCell ref="B4:P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9"/>
  <sheetViews>
    <sheetView workbookViewId="0"/>
  </sheetViews>
  <sheetFormatPr defaultColWidth="9" defaultRowHeight="12.75" x14ac:dyDescent="0.2"/>
  <cols>
    <col min="1" max="1" width="1.625" style="2" customWidth="1"/>
    <col min="2" max="16" width="10.625" style="2" customWidth="1"/>
    <col min="17" max="16384" width="9" style="2"/>
  </cols>
  <sheetData>
    <row r="2" spans="2:16" ht="37.5" customHeight="1" x14ac:dyDescent="0.2">
      <c r="B2" s="102" t="s">
        <v>20</v>
      </c>
      <c r="C2" s="102"/>
      <c r="D2" s="102"/>
      <c r="E2" s="102"/>
      <c r="F2" s="102"/>
      <c r="G2" s="102"/>
      <c r="H2" s="102"/>
      <c r="I2" s="102"/>
      <c r="J2" s="102"/>
      <c r="K2" s="102"/>
      <c r="L2" s="102"/>
      <c r="M2" s="102"/>
    </row>
    <row r="5" spans="2:16" ht="18" x14ac:dyDescent="0.2">
      <c r="B5" s="14" t="s">
        <v>14</v>
      </c>
      <c r="C5" s="5"/>
      <c r="D5" s="5"/>
      <c r="E5" s="5"/>
      <c r="F5" s="5"/>
      <c r="G5" s="5"/>
      <c r="H5" s="5"/>
      <c r="I5" s="5"/>
      <c r="J5" s="5"/>
      <c r="K5" s="5"/>
      <c r="L5" s="5"/>
      <c r="M5" s="5"/>
      <c r="N5" s="5"/>
      <c r="O5" s="5"/>
      <c r="P5" s="5"/>
    </row>
    <row r="6" spans="2:16" ht="15" x14ac:dyDescent="0.2">
      <c r="B6" s="6"/>
      <c r="C6" s="6"/>
      <c r="D6" s="6"/>
      <c r="E6" s="6"/>
      <c r="F6" s="6"/>
      <c r="G6" s="6"/>
      <c r="H6" s="6"/>
      <c r="I6" s="6"/>
      <c r="J6" s="6"/>
      <c r="K6" s="6"/>
      <c r="L6" s="6"/>
      <c r="M6" s="6"/>
      <c r="N6" s="6"/>
      <c r="O6" s="6"/>
      <c r="P6" s="6"/>
    </row>
    <row r="7" spans="2:16" ht="15" customHeight="1" x14ac:dyDescent="0.2">
      <c r="B7" s="104" t="s">
        <v>123</v>
      </c>
      <c r="C7" s="104"/>
      <c r="D7" s="104"/>
      <c r="E7" s="104"/>
      <c r="F7" s="104"/>
      <c r="G7" s="104"/>
      <c r="H7" s="104"/>
      <c r="I7" s="104"/>
      <c r="J7" s="104"/>
      <c r="K7" s="104"/>
      <c r="L7" s="104"/>
      <c r="M7" s="104"/>
      <c r="N7" s="104"/>
      <c r="O7" s="104"/>
      <c r="P7" s="104"/>
    </row>
    <row r="9" spans="2:16" ht="15" customHeight="1" x14ac:dyDescent="0.2">
      <c r="B9" s="104" t="s">
        <v>71</v>
      </c>
      <c r="C9" s="104"/>
      <c r="D9" s="104"/>
      <c r="E9" s="104"/>
      <c r="F9" s="104"/>
      <c r="G9" s="104"/>
      <c r="H9" s="104"/>
      <c r="I9" s="104"/>
      <c r="J9" s="104"/>
      <c r="K9" s="104"/>
      <c r="L9" s="104"/>
      <c r="M9" s="104"/>
      <c r="N9" s="104"/>
      <c r="O9" s="104"/>
      <c r="P9" s="104"/>
    </row>
  </sheetData>
  <sheetProtection algorithmName="SHA-512" hashValue="sHSFxyveueiXSqPGszKyyZic+OdJg37UaSLiu7MeErPlR/0wfkl5LdYYRsFizZDqAeCj+e90ZpHaWaw4uhlS5g==" saltValue="tBjM+QskqBdWsO2jOMK4cg==" spinCount="100000" sheet="1" objects="1" scenarios="1" formatCells="0" formatColumns="0" formatRows="0"/>
  <mergeCells count="3">
    <mergeCell ref="B2:M2"/>
    <mergeCell ref="B9:P9"/>
    <mergeCell ref="B7:P7"/>
  </mergeCells>
  <hyperlinks>
    <hyperlink ref="B7:P7" location="'Releases from drying &amp; broke'!A1" display="Emission scenarios for drying sections after size-pressing and coating (ESD § 4.5.1, p.15) and for &quot;broke&quot; (ESD § 4.5.2, p.17)"/>
    <hyperlink ref="B9" location="'Releases from paper recycling'!A1" display="Emission scenario for calculating the release from paper recycling (ESD § 4.5.3, p.18)"/>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O281"/>
  <sheetViews>
    <sheetView zoomScaleNormal="100" workbookViewId="0"/>
  </sheetViews>
  <sheetFormatPr defaultColWidth="8.75" defaultRowHeight="12.75" x14ac:dyDescent="0.2"/>
  <cols>
    <col min="1" max="1" width="1.625" style="33" customWidth="1"/>
    <col min="2" max="2" width="25.625" style="35" customWidth="1"/>
    <col min="3" max="3" width="40.625" style="35" customWidth="1"/>
    <col min="4" max="4" width="1.625" style="35" customWidth="1"/>
    <col min="5" max="5" width="10.625" style="35" customWidth="1"/>
    <col min="6" max="6" width="15.625" style="35" customWidth="1"/>
    <col min="7" max="8" width="10.625" style="35" customWidth="1"/>
    <col min="9" max="9" width="45.625" style="35" customWidth="1"/>
    <col min="10" max="27" width="8.75" style="33"/>
    <col min="28" max="16384" width="8.75" style="35"/>
  </cols>
  <sheetData>
    <row r="1" spans="1:67" x14ac:dyDescent="0.2">
      <c r="A1" s="26"/>
      <c r="B1" s="26"/>
      <c r="C1" s="26"/>
      <c r="D1" s="26"/>
      <c r="E1" s="26"/>
      <c r="F1" s="26"/>
      <c r="G1" s="26"/>
      <c r="H1" s="26"/>
      <c r="I1" s="26"/>
    </row>
    <row r="2" spans="1:67" ht="42.75" customHeight="1" x14ac:dyDescent="0.2">
      <c r="A2" s="26"/>
      <c r="B2" s="107" t="s">
        <v>20</v>
      </c>
      <c r="C2" s="107"/>
      <c r="D2" s="107"/>
      <c r="E2" s="107"/>
      <c r="F2" s="107"/>
      <c r="G2" s="107"/>
      <c r="H2" s="107"/>
      <c r="I2" s="26"/>
    </row>
    <row r="3" spans="1:67" x14ac:dyDescent="0.2">
      <c r="A3" s="26"/>
      <c r="B3" s="30"/>
      <c r="C3" s="30"/>
      <c r="D3" s="30"/>
      <c r="E3" s="26"/>
      <c r="F3" s="26"/>
      <c r="G3" s="26"/>
      <c r="H3" s="26"/>
      <c r="I3" s="26"/>
    </row>
    <row r="4" spans="1:67" ht="36.75" customHeight="1" x14ac:dyDescent="0.2">
      <c r="A4" s="26"/>
      <c r="B4" s="108" t="s">
        <v>123</v>
      </c>
      <c r="C4" s="108"/>
      <c r="D4" s="108"/>
      <c r="E4" s="108"/>
      <c r="F4" s="108"/>
      <c r="G4" s="108"/>
      <c r="H4" s="108"/>
      <c r="I4" s="108"/>
    </row>
    <row r="5" spans="1:67" s="33" customFormat="1" ht="15" x14ac:dyDescent="0.2">
      <c r="A5" s="26"/>
      <c r="B5" s="31"/>
      <c r="C5" s="31"/>
      <c r="D5" s="31"/>
      <c r="E5" s="31"/>
      <c r="F5" s="31"/>
      <c r="G5" s="31"/>
      <c r="H5" s="31"/>
      <c r="I5" s="31"/>
      <c r="J5" s="31"/>
      <c r="K5" s="31"/>
      <c r="L5" s="31"/>
      <c r="M5" s="31"/>
      <c r="N5" s="31"/>
      <c r="O5" s="31"/>
      <c r="P5" s="26"/>
      <c r="Q5" s="26"/>
      <c r="R5" s="26"/>
      <c r="S5" s="26"/>
    </row>
    <row r="6" spans="1:67" s="33" customFormat="1" ht="15" x14ac:dyDescent="0.2">
      <c r="A6" s="26"/>
      <c r="B6" s="32" t="s">
        <v>111</v>
      </c>
      <c r="C6" s="31"/>
      <c r="D6" s="31"/>
      <c r="E6" s="31"/>
      <c r="F6" s="31"/>
      <c r="G6" s="31"/>
      <c r="H6" s="31"/>
      <c r="I6" s="31"/>
      <c r="J6" s="31"/>
      <c r="K6" s="31"/>
      <c r="L6" s="31"/>
      <c r="M6" s="31"/>
      <c r="N6" s="31"/>
      <c r="O6" s="31"/>
      <c r="P6" s="26"/>
      <c r="Q6" s="26"/>
      <c r="R6" s="26"/>
      <c r="S6" s="26"/>
    </row>
    <row r="7" spans="1:67" ht="30.75" customHeight="1" x14ac:dyDescent="0.2">
      <c r="A7" s="26"/>
      <c r="B7" s="111" t="s">
        <v>18</v>
      </c>
      <c r="C7" s="111"/>
      <c r="D7" s="111"/>
      <c r="E7" s="111"/>
      <c r="F7" s="111"/>
      <c r="G7" s="111"/>
      <c r="H7" s="111"/>
      <c r="I7" s="111"/>
      <c r="J7" s="34"/>
      <c r="K7" s="34"/>
      <c r="L7" s="34"/>
      <c r="M7" s="34"/>
      <c r="N7" s="34"/>
      <c r="O7" s="34"/>
      <c r="P7" s="26"/>
      <c r="Q7" s="26"/>
      <c r="R7" s="26"/>
      <c r="S7" s="26"/>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row>
    <row r="8" spans="1:67" ht="12.75" customHeight="1" x14ac:dyDescent="0.2">
      <c r="B8" s="34"/>
      <c r="C8" s="34"/>
      <c r="D8" s="34"/>
      <c r="E8" s="34"/>
      <c r="F8" s="34"/>
      <c r="G8" s="34"/>
      <c r="H8" s="34"/>
      <c r="I8" s="34"/>
      <c r="J8" s="34"/>
      <c r="K8" s="34"/>
      <c r="L8" s="34"/>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row>
    <row r="9" spans="1:67" x14ac:dyDescent="0.2">
      <c r="A9" s="26"/>
      <c r="B9" s="36" t="s">
        <v>8</v>
      </c>
      <c r="C9" s="36"/>
      <c r="D9" s="36"/>
      <c r="E9" s="37"/>
      <c r="F9" s="37"/>
      <c r="G9" s="37"/>
      <c r="H9" s="37"/>
      <c r="I9" s="37"/>
    </row>
    <row r="10" spans="1:67" ht="14.25" x14ac:dyDescent="0.2">
      <c r="A10" s="26"/>
      <c r="B10" s="38" t="s">
        <v>106</v>
      </c>
      <c r="C10" s="38"/>
      <c r="D10" s="38"/>
      <c r="E10" s="38"/>
      <c r="F10" s="38"/>
      <c r="G10" s="38"/>
      <c r="H10" s="38"/>
      <c r="I10" s="38"/>
      <c r="AB10" s="33"/>
      <c r="AC10" s="33"/>
      <c r="AD10" s="33"/>
      <c r="AE10" s="33"/>
      <c r="AF10" s="33"/>
      <c r="AG10" s="33"/>
      <c r="AH10" s="33"/>
      <c r="AI10" s="33"/>
      <c r="AJ10" s="33"/>
      <c r="AK10" s="33"/>
      <c r="AL10" s="33"/>
      <c r="AM10" s="33"/>
      <c r="AN10" s="33"/>
      <c r="AO10" s="33"/>
      <c r="AP10" s="33"/>
      <c r="AQ10" s="33"/>
      <c r="AR10" s="33"/>
      <c r="AS10" s="33"/>
      <c r="AT10" s="33"/>
      <c r="AU10" s="33"/>
      <c r="AV10" s="33"/>
    </row>
    <row r="11" spans="1:67" ht="14.1" customHeight="1" x14ac:dyDescent="0.2">
      <c r="A11" s="26"/>
      <c r="B11" s="110" t="s">
        <v>105</v>
      </c>
      <c r="C11" s="110"/>
      <c r="D11" s="110"/>
      <c r="E11" s="110"/>
      <c r="F11" s="110"/>
      <c r="G11" s="110"/>
      <c r="H11" s="110"/>
      <c r="I11" s="110"/>
      <c r="AB11" s="33"/>
      <c r="AC11" s="33"/>
      <c r="AD11" s="33"/>
      <c r="AE11" s="33"/>
      <c r="AF11" s="33"/>
      <c r="AG11" s="33"/>
      <c r="AH11" s="33"/>
      <c r="AI11" s="33"/>
      <c r="AJ11" s="33"/>
      <c r="AK11" s="33"/>
      <c r="AL11" s="33"/>
      <c r="AM11" s="33"/>
      <c r="AN11" s="33"/>
      <c r="AO11" s="33"/>
      <c r="AP11" s="33"/>
      <c r="AQ11" s="33"/>
      <c r="AR11" s="33"/>
      <c r="AS11" s="33"/>
      <c r="AT11" s="33"/>
      <c r="AU11" s="33"/>
      <c r="AV11" s="33"/>
    </row>
    <row r="12" spans="1:67" ht="14.1" customHeight="1" x14ac:dyDescent="0.2">
      <c r="A12" s="26"/>
      <c r="B12" s="98" t="s">
        <v>116</v>
      </c>
      <c r="C12" s="95"/>
      <c r="D12" s="95"/>
      <c r="E12" s="95"/>
      <c r="F12" s="95"/>
      <c r="G12" s="95"/>
      <c r="H12" s="95"/>
      <c r="I12" s="95"/>
      <c r="AB12" s="33"/>
      <c r="AC12" s="33"/>
      <c r="AD12" s="33"/>
      <c r="AE12" s="33"/>
      <c r="AF12" s="33"/>
      <c r="AG12" s="33"/>
      <c r="AH12" s="33"/>
      <c r="AI12" s="33"/>
      <c r="AJ12" s="33"/>
      <c r="AK12" s="33"/>
      <c r="AL12" s="33"/>
      <c r="AM12" s="33"/>
      <c r="AN12" s="33"/>
      <c r="AO12" s="33"/>
      <c r="AP12" s="33"/>
      <c r="AQ12" s="33"/>
      <c r="AR12" s="33"/>
      <c r="AS12" s="33"/>
      <c r="AT12" s="33"/>
      <c r="AU12" s="33"/>
      <c r="AV12" s="33"/>
    </row>
    <row r="13" spans="1:67" ht="14.25" x14ac:dyDescent="0.2">
      <c r="A13" s="26"/>
      <c r="B13" s="38" t="s">
        <v>115</v>
      </c>
      <c r="C13" s="38"/>
      <c r="D13" s="38"/>
      <c r="E13" s="38"/>
      <c r="F13" s="38"/>
      <c r="G13" s="38"/>
      <c r="H13" s="38"/>
      <c r="I13" s="38"/>
      <c r="AB13" s="33"/>
      <c r="AC13" s="33"/>
      <c r="AD13" s="33"/>
      <c r="AE13" s="33"/>
      <c r="AF13" s="33"/>
      <c r="AG13" s="33"/>
      <c r="AH13" s="33"/>
      <c r="AI13" s="33"/>
      <c r="AJ13" s="33"/>
      <c r="AK13" s="33"/>
      <c r="AL13" s="33"/>
      <c r="AM13" s="33"/>
      <c r="AN13" s="33"/>
      <c r="AO13" s="33"/>
      <c r="AP13" s="33"/>
      <c r="AQ13" s="33"/>
      <c r="AR13" s="33"/>
      <c r="AS13" s="33"/>
      <c r="AT13" s="33"/>
      <c r="AU13" s="33"/>
      <c r="AV13" s="33"/>
    </row>
    <row r="14" spans="1:67" ht="14.25" x14ac:dyDescent="0.2">
      <c r="A14" s="26"/>
      <c r="B14" s="38" t="s">
        <v>130</v>
      </c>
      <c r="C14" s="38"/>
      <c r="D14" s="38"/>
      <c r="E14" s="38"/>
      <c r="F14" s="38"/>
      <c r="G14" s="38"/>
      <c r="H14" s="38"/>
      <c r="I14" s="38"/>
      <c r="AB14" s="33"/>
      <c r="AC14" s="33"/>
      <c r="AD14" s="33"/>
      <c r="AE14" s="33"/>
      <c r="AF14" s="33"/>
      <c r="AG14" s="33"/>
      <c r="AH14" s="33"/>
      <c r="AI14" s="33"/>
      <c r="AJ14" s="33"/>
      <c r="AK14" s="33"/>
      <c r="AL14" s="33"/>
      <c r="AM14" s="33"/>
      <c r="AN14" s="33"/>
      <c r="AO14" s="33"/>
      <c r="AP14" s="33"/>
      <c r="AQ14" s="33"/>
      <c r="AR14" s="33"/>
      <c r="AS14" s="33"/>
      <c r="AT14" s="33"/>
      <c r="AU14" s="33"/>
      <c r="AV14" s="33"/>
    </row>
    <row r="15" spans="1:67" x14ac:dyDescent="0.2">
      <c r="A15" s="26"/>
      <c r="B15" s="38" t="s">
        <v>117</v>
      </c>
      <c r="C15" s="38"/>
      <c r="D15" s="38"/>
      <c r="E15" s="38"/>
      <c r="F15" s="38"/>
      <c r="G15" s="38"/>
      <c r="H15" s="38"/>
      <c r="I15" s="38"/>
      <c r="AB15" s="33"/>
      <c r="AC15" s="33"/>
      <c r="AD15" s="33"/>
      <c r="AE15" s="33"/>
      <c r="AF15" s="33"/>
      <c r="AG15" s="33"/>
      <c r="AH15" s="33"/>
      <c r="AI15" s="33"/>
      <c r="AJ15" s="33"/>
      <c r="AK15" s="33"/>
      <c r="AL15" s="33"/>
      <c r="AM15" s="33"/>
      <c r="AN15" s="33"/>
      <c r="AO15" s="33"/>
      <c r="AP15" s="33"/>
      <c r="AQ15" s="33"/>
      <c r="AR15" s="33"/>
      <c r="AS15" s="33"/>
      <c r="AT15" s="33"/>
      <c r="AU15" s="33"/>
      <c r="AV15" s="33"/>
    </row>
    <row r="16" spans="1:67" x14ac:dyDescent="0.2">
      <c r="A16" s="26"/>
      <c r="B16" s="38" t="s">
        <v>118</v>
      </c>
      <c r="C16" s="38"/>
      <c r="D16" s="38"/>
      <c r="E16" s="38"/>
      <c r="F16" s="38"/>
      <c r="G16" s="38"/>
      <c r="H16" s="38"/>
      <c r="I16" s="38"/>
      <c r="AB16" s="33"/>
      <c r="AC16" s="33"/>
      <c r="AD16" s="33"/>
      <c r="AE16" s="33"/>
      <c r="AF16" s="33"/>
      <c r="AG16" s="33"/>
      <c r="AH16" s="33"/>
      <c r="AI16" s="33"/>
      <c r="AJ16" s="33"/>
      <c r="AK16" s="33"/>
      <c r="AL16" s="33"/>
      <c r="AM16" s="33"/>
      <c r="AN16" s="33"/>
      <c r="AO16" s="33"/>
      <c r="AP16" s="33"/>
      <c r="AQ16" s="33"/>
      <c r="AR16" s="33"/>
      <c r="AS16" s="33"/>
      <c r="AT16" s="33"/>
      <c r="AU16" s="33"/>
      <c r="AV16" s="33"/>
    </row>
    <row r="17" spans="1:48" ht="28.5" customHeight="1" x14ac:dyDescent="0.2">
      <c r="A17" s="26"/>
      <c r="B17" s="110" t="s">
        <v>119</v>
      </c>
      <c r="C17" s="110"/>
      <c r="D17" s="110"/>
      <c r="E17" s="110"/>
      <c r="F17" s="110"/>
      <c r="G17" s="110"/>
      <c r="H17" s="110"/>
      <c r="I17" s="110"/>
      <c r="AB17" s="33"/>
      <c r="AC17" s="33"/>
      <c r="AD17" s="33"/>
      <c r="AE17" s="33"/>
      <c r="AF17" s="33"/>
      <c r="AG17" s="33"/>
      <c r="AH17" s="33"/>
      <c r="AI17" s="33"/>
      <c r="AJ17" s="33"/>
      <c r="AK17" s="33"/>
      <c r="AL17" s="33"/>
      <c r="AM17" s="33"/>
      <c r="AN17" s="33"/>
      <c r="AO17" s="33"/>
      <c r="AP17" s="33"/>
      <c r="AQ17" s="33"/>
      <c r="AR17" s="33"/>
      <c r="AS17" s="33"/>
      <c r="AT17" s="33"/>
      <c r="AU17" s="33"/>
      <c r="AV17" s="33"/>
    </row>
    <row r="18" spans="1:48" ht="14.25" x14ac:dyDescent="0.2">
      <c r="A18" s="26"/>
      <c r="B18" s="38" t="s">
        <v>129</v>
      </c>
      <c r="C18" s="99"/>
      <c r="D18" s="99"/>
      <c r="E18" s="99"/>
      <c r="F18" s="99"/>
      <c r="G18" s="99"/>
      <c r="H18" s="99"/>
      <c r="I18" s="99"/>
      <c r="AB18" s="33"/>
      <c r="AC18" s="33"/>
      <c r="AD18" s="33"/>
      <c r="AE18" s="33"/>
      <c r="AF18" s="33"/>
      <c r="AG18" s="33"/>
      <c r="AH18" s="33"/>
      <c r="AI18" s="33"/>
      <c r="AJ18" s="33"/>
      <c r="AK18" s="33"/>
      <c r="AL18" s="33"/>
      <c r="AM18" s="33"/>
      <c r="AN18" s="33"/>
      <c r="AO18" s="33"/>
      <c r="AP18" s="33"/>
      <c r="AQ18" s="33"/>
      <c r="AR18" s="33"/>
      <c r="AS18" s="33"/>
      <c r="AT18" s="33"/>
      <c r="AU18" s="33"/>
      <c r="AV18" s="33"/>
    </row>
    <row r="19" spans="1:48" x14ac:dyDescent="0.2">
      <c r="A19" s="26"/>
      <c r="B19" s="38" t="s">
        <v>128</v>
      </c>
      <c r="C19" s="86"/>
      <c r="D19" s="86"/>
      <c r="E19" s="86"/>
      <c r="F19" s="86"/>
      <c r="G19" s="86"/>
      <c r="H19" s="86"/>
      <c r="I19" s="86"/>
      <c r="AB19" s="33"/>
      <c r="AC19" s="33"/>
      <c r="AD19" s="33"/>
      <c r="AE19" s="33"/>
      <c r="AF19" s="33"/>
      <c r="AG19" s="33"/>
      <c r="AH19" s="33"/>
      <c r="AI19" s="33"/>
      <c r="AJ19" s="33"/>
      <c r="AK19" s="33"/>
      <c r="AL19" s="33"/>
      <c r="AM19" s="33"/>
      <c r="AN19" s="33"/>
      <c r="AO19" s="33"/>
      <c r="AP19" s="33"/>
      <c r="AQ19" s="33"/>
      <c r="AR19" s="33"/>
      <c r="AS19" s="33"/>
      <c r="AT19" s="33"/>
      <c r="AU19" s="33"/>
      <c r="AV19" s="33"/>
    </row>
    <row r="20" spans="1:48" x14ac:dyDescent="0.2">
      <c r="A20" s="26"/>
      <c r="B20" s="26"/>
      <c r="C20" s="26"/>
      <c r="D20" s="26"/>
      <c r="E20" s="26"/>
      <c r="F20" s="26"/>
      <c r="G20" s="26"/>
      <c r="H20" s="26"/>
      <c r="I20" s="26"/>
    </row>
    <row r="21" spans="1:48" s="33" customFormat="1" ht="15" x14ac:dyDescent="0.2">
      <c r="A21" s="26"/>
      <c r="B21" s="39" t="s">
        <v>0</v>
      </c>
      <c r="C21" s="39"/>
      <c r="D21" s="39"/>
      <c r="E21" s="65"/>
      <c r="F21" s="65"/>
      <c r="G21" s="65"/>
      <c r="H21" s="65"/>
      <c r="I21" s="66"/>
    </row>
    <row r="22" spans="1:48" s="33" customFormat="1" x14ac:dyDescent="0.2">
      <c r="A22" s="26"/>
      <c r="B22" s="43"/>
      <c r="C22" s="43"/>
      <c r="D22" s="43"/>
      <c r="E22" s="43"/>
      <c r="F22" s="43"/>
      <c r="G22" s="43"/>
      <c r="H22" s="43"/>
      <c r="I22" s="51"/>
    </row>
    <row r="23" spans="1:48" s="33" customFormat="1" ht="15" x14ac:dyDescent="0.2">
      <c r="A23" s="26"/>
      <c r="B23" s="46" t="s">
        <v>2</v>
      </c>
      <c r="C23" s="46"/>
      <c r="D23" s="46"/>
      <c r="E23" s="67" t="s">
        <v>4</v>
      </c>
      <c r="F23" s="68" t="s">
        <v>6</v>
      </c>
      <c r="G23" s="68" t="s">
        <v>3</v>
      </c>
      <c r="H23" s="68" t="s">
        <v>10</v>
      </c>
      <c r="I23" s="67" t="s">
        <v>19</v>
      </c>
    </row>
    <row r="24" spans="1:48" s="33" customFormat="1" ht="13.5" thickBot="1" x14ac:dyDescent="0.25">
      <c r="A24" s="26"/>
      <c r="B24" s="46"/>
      <c r="C24" s="46"/>
      <c r="D24" s="46"/>
      <c r="E24" s="67"/>
      <c r="F24" s="68"/>
      <c r="G24" s="68"/>
      <c r="H24" s="68"/>
      <c r="I24" s="67"/>
    </row>
    <row r="25" spans="1:48" s="33" customFormat="1" ht="39" customHeight="1" thickTop="1" thickBot="1" x14ac:dyDescent="0.25">
      <c r="A25" s="26"/>
      <c r="B25" s="49" t="s">
        <v>21</v>
      </c>
      <c r="C25" s="50" t="s">
        <v>37</v>
      </c>
      <c r="D25" s="49"/>
      <c r="E25" s="51" t="s">
        <v>25</v>
      </c>
      <c r="F25" s="84" t="str">
        <f>INDEX('Pick-lists &amp; Defaults'!C6:C12,MATCH(C25,paper_type,0))</f>
        <v>??</v>
      </c>
      <c r="G25" s="52" t="s">
        <v>22</v>
      </c>
      <c r="H25" s="52" t="s">
        <v>12</v>
      </c>
      <c r="I25" s="51" t="s">
        <v>23</v>
      </c>
    </row>
    <row r="26" spans="1:48" s="33" customFormat="1" ht="13.5" thickTop="1" x14ac:dyDescent="0.2">
      <c r="A26" s="26"/>
      <c r="B26" s="46"/>
      <c r="C26" s="46"/>
      <c r="D26" s="46"/>
      <c r="E26" s="67"/>
      <c r="F26" s="68"/>
      <c r="G26" s="68"/>
      <c r="H26" s="68"/>
      <c r="I26" s="67"/>
    </row>
    <row r="27" spans="1:48" s="33" customFormat="1" ht="27" customHeight="1" x14ac:dyDescent="0.2">
      <c r="A27" s="26"/>
      <c r="B27" s="109" t="s">
        <v>24</v>
      </c>
      <c r="C27" s="109"/>
      <c r="D27" s="49"/>
      <c r="E27" s="51" t="s">
        <v>26</v>
      </c>
      <c r="F27" s="53"/>
      <c r="G27" s="52" t="s">
        <v>31</v>
      </c>
      <c r="H27" s="52" t="s">
        <v>13</v>
      </c>
      <c r="I27" s="54"/>
      <c r="J27" s="26"/>
      <c r="K27" s="97"/>
      <c r="L27" s="97"/>
      <c r="M27" s="26"/>
      <c r="N27" s="26"/>
      <c r="O27" s="26"/>
    </row>
    <row r="28" spans="1:48" s="33" customFormat="1" x14ac:dyDescent="0.2">
      <c r="A28" s="26"/>
      <c r="B28" s="94"/>
      <c r="C28" s="94"/>
      <c r="D28" s="49"/>
      <c r="E28" s="51"/>
      <c r="F28" s="52"/>
      <c r="G28" s="52"/>
      <c r="H28" s="52"/>
      <c r="I28" s="54"/>
      <c r="J28" s="26"/>
      <c r="K28" s="97"/>
      <c r="L28" s="97"/>
      <c r="M28" s="26"/>
      <c r="N28" s="26"/>
      <c r="O28" s="26"/>
    </row>
    <row r="29" spans="1:48" s="33" customFormat="1" x14ac:dyDescent="0.2">
      <c r="A29" s="26"/>
      <c r="B29" s="94"/>
      <c r="C29" s="94"/>
      <c r="D29" s="49"/>
      <c r="E29" s="51"/>
      <c r="F29" s="52"/>
      <c r="G29" s="52"/>
      <c r="H29" s="52"/>
      <c r="I29" s="54"/>
      <c r="J29" s="26"/>
      <c r="K29" s="97"/>
      <c r="L29" s="97"/>
      <c r="M29" s="26"/>
      <c r="N29" s="26"/>
      <c r="O29" s="26"/>
    </row>
    <row r="30" spans="1:48" s="33" customFormat="1" ht="15" x14ac:dyDescent="0.2">
      <c r="A30" s="26"/>
      <c r="B30" s="96" t="s">
        <v>113</v>
      </c>
      <c r="C30" s="94"/>
      <c r="D30" s="49"/>
      <c r="E30" s="51"/>
      <c r="F30" s="52"/>
      <c r="G30" s="52"/>
      <c r="H30" s="52"/>
      <c r="I30" s="54"/>
      <c r="J30" s="26"/>
      <c r="K30" s="97"/>
      <c r="L30" s="97"/>
      <c r="M30" s="26"/>
      <c r="N30" s="26"/>
      <c r="O30" s="26"/>
    </row>
    <row r="31" spans="1:48" s="33" customFormat="1" ht="13.5" thickBot="1" x14ac:dyDescent="0.25">
      <c r="A31" s="26"/>
      <c r="B31" s="94"/>
      <c r="C31" s="94"/>
      <c r="D31" s="94"/>
      <c r="E31" s="51"/>
      <c r="F31" s="67"/>
      <c r="G31" s="52"/>
      <c r="H31" s="52"/>
      <c r="I31" s="52"/>
      <c r="J31" s="26"/>
      <c r="K31" s="97"/>
      <c r="L31" s="97"/>
      <c r="M31" s="26"/>
      <c r="N31" s="26"/>
      <c r="O31" s="26"/>
    </row>
    <row r="32" spans="1:48" s="33" customFormat="1" ht="17.25" customHeight="1" thickTop="1" thickBot="1" x14ac:dyDescent="0.25">
      <c r="A32" s="26"/>
      <c r="B32" s="94" t="s">
        <v>27</v>
      </c>
      <c r="C32" s="50" t="s">
        <v>48</v>
      </c>
      <c r="D32" s="49"/>
      <c r="E32" s="43" t="s">
        <v>29</v>
      </c>
      <c r="F32" s="84" t="str">
        <f>INDEX('Pick-lists &amp; Defaults'!C16:C19,MATCH(C32,volatility,0))</f>
        <v>??</v>
      </c>
      <c r="G32" s="52" t="s">
        <v>5</v>
      </c>
      <c r="H32" s="52" t="s">
        <v>32</v>
      </c>
      <c r="I32" s="51" t="s">
        <v>112</v>
      </c>
    </row>
    <row r="33" spans="1:43" s="33" customFormat="1" ht="13.5" thickTop="1" x14ac:dyDescent="0.2">
      <c r="A33" s="26"/>
      <c r="B33" s="58"/>
      <c r="C33" s="58"/>
      <c r="D33" s="58"/>
      <c r="E33" s="43"/>
      <c r="F33" s="52"/>
      <c r="G33" s="43"/>
      <c r="H33" s="43"/>
      <c r="I33" s="62"/>
    </row>
    <row r="34" spans="1:43" s="33" customFormat="1" ht="14.25" x14ac:dyDescent="0.2">
      <c r="B34" s="109" t="s">
        <v>28</v>
      </c>
      <c r="C34" s="109"/>
      <c r="D34" s="94"/>
      <c r="E34" s="43" t="s">
        <v>30</v>
      </c>
      <c r="F34" s="64">
        <v>0</v>
      </c>
      <c r="G34" s="52" t="s">
        <v>5</v>
      </c>
      <c r="H34" s="52" t="str">
        <f>IF(Fdecomp=0,"D","S")</f>
        <v>D</v>
      </c>
      <c r="I34" s="62"/>
    </row>
    <row r="35" spans="1:43" s="33" customFormat="1" x14ac:dyDescent="0.2">
      <c r="B35" s="94"/>
      <c r="C35" s="94"/>
      <c r="D35" s="94"/>
      <c r="E35" s="43"/>
      <c r="F35" s="64"/>
      <c r="G35" s="52"/>
      <c r="H35" s="52"/>
      <c r="I35" s="62"/>
    </row>
    <row r="36" spans="1:43" s="33" customFormat="1" x14ac:dyDescent="0.2">
      <c r="B36" s="94"/>
      <c r="C36" s="94"/>
      <c r="D36" s="94"/>
      <c r="E36" s="63"/>
      <c r="F36" s="64"/>
      <c r="G36" s="52"/>
      <c r="H36" s="52"/>
      <c r="I36" s="62"/>
    </row>
    <row r="37" spans="1:43" s="33" customFormat="1" ht="15" x14ac:dyDescent="0.2">
      <c r="B37" s="96" t="s">
        <v>114</v>
      </c>
      <c r="C37" s="94"/>
      <c r="D37" s="94"/>
      <c r="E37" s="63"/>
      <c r="F37" s="64"/>
      <c r="G37" s="52"/>
      <c r="H37" s="52"/>
      <c r="I37" s="62"/>
    </row>
    <row r="38" spans="1:43" s="33" customFormat="1" x14ac:dyDescent="0.2">
      <c r="B38" s="94"/>
      <c r="C38" s="94"/>
      <c r="D38" s="94"/>
      <c r="E38" s="63"/>
      <c r="F38" s="64"/>
      <c r="G38" s="52"/>
      <c r="H38" s="52"/>
      <c r="I38" s="62"/>
    </row>
    <row r="39" spans="1:43" s="33" customFormat="1" ht="14.25" x14ac:dyDescent="0.2">
      <c r="A39" s="26"/>
      <c r="B39" s="109" t="s">
        <v>53</v>
      </c>
      <c r="C39" s="109"/>
      <c r="D39" s="58"/>
      <c r="E39" s="43" t="s">
        <v>56</v>
      </c>
      <c r="F39" s="100" t="str">
        <f>INDEX('Pick-lists &amp; Defaults'!D6:D12,MATCH(C25,paper_type,0))</f>
        <v>??</v>
      </c>
      <c r="G39" s="52" t="s">
        <v>5</v>
      </c>
      <c r="H39" s="52" t="s">
        <v>32</v>
      </c>
      <c r="I39" s="62" t="s">
        <v>61</v>
      </c>
    </row>
    <row r="40" spans="1:43" s="33" customFormat="1" x14ac:dyDescent="0.2">
      <c r="A40" s="26"/>
      <c r="B40" s="94"/>
      <c r="C40" s="94"/>
      <c r="D40" s="58"/>
      <c r="E40" s="43"/>
      <c r="F40" s="53"/>
      <c r="G40" s="52"/>
      <c r="H40" s="52"/>
      <c r="I40" s="87" t="s">
        <v>62</v>
      </c>
    </row>
    <row r="41" spans="1:43" s="33" customFormat="1" x14ac:dyDescent="0.2">
      <c r="A41" s="26"/>
      <c r="B41" s="94"/>
      <c r="C41" s="94"/>
      <c r="D41" s="58"/>
      <c r="E41" s="43"/>
      <c r="F41" s="52"/>
      <c r="G41" s="52"/>
      <c r="H41" s="52"/>
      <c r="I41" s="62"/>
    </row>
    <row r="42" spans="1:43" s="33" customFormat="1" ht="14.25" x14ac:dyDescent="0.2">
      <c r="A42" s="26"/>
      <c r="B42" s="109" t="s">
        <v>63</v>
      </c>
      <c r="C42" s="109"/>
      <c r="D42" s="58"/>
      <c r="E42" s="43" t="s">
        <v>64</v>
      </c>
      <c r="F42" s="64">
        <v>0.2</v>
      </c>
      <c r="G42" s="52" t="s">
        <v>5</v>
      </c>
      <c r="H42" s="52" t="str">
        <f>IF(Fbroke=0.2,"D","S")</f>
        <v>D</v>
      </c>
      <c r="I42" s="62"/>
    </row>
    <row r="43" spans="1:43" s="33" customFormat="1" x14ac:dyDescent="0.2">
      <c r="A43" s="26"/>
      <c r="B43" s="58"/>
      <c r="C43" s="58"/>
      <c r="D43" s="58"/>
      <c r="E43" s="43"/>
      <c r="F43" s="52"/>
      <c r="G43" s="43"/>
      <c r="H43" s="43"/>
      <c r="I43" s="62"/>
    </row>
    <row r="44" spans="1:43" s="33" customFormat="1" ht="14.25" x14ac:dyDescent="0.2">
      <c r="B44" s="109" t="s">
        <v>66</v>
      </c>
      <c r="C44" s="109"/>
      <c r="D44" s="58"/>
      <c r="E44" s="43" t="s">
        <v>67</v>
      </c>
      <c r="F44" s="64">
        <v>0</v>
      </c>
      <c r="G44" s="52" t="s">
        <v>5</v>
      </c>
      <c r="H44" s="52" t="str">
        <f>IF(Ffix=0,"D","S")</f>
        <v>D</v>
      </c>
      <c r="I44" s="62" t="s">
        <v>125</v>
      </c>
    </row>
    <row r="45" spans="1:43" s="33" customFormat="1" x14ac:dyDescent="0.2">
      <c r="B45" s="94"/>
      <c r="C45" s="94"/>
      <c r="D45" s="94"/>
      <c r="E45" s="63"/>
      <c r="F45" s="64"/>
      <c r="G45" s="52"/>
      <c r="H45" s="52"/>
      <c r="I45" s="62"/>
    </row>
    <row r="46" spans="1:43" s="33" customFormat="1" x14ac:dyDescent="0.2">
      <c r="B46" s="94"/>
      <c r="C46" s="94"/>
      <c r="D46" s="94"/>
      <c r="E46" s="63"/>
      <c r="F46" s="64"/>
      <c r="G46" s="52"/>
      <c r="H46" s="52"/>
      <c r="I46" s="62"/>
    </row>
    <row r="47" spans="1:43" x14ac:dyDescent="0.2">
      <c r="A47" s="26"/>
      <c r="B47" s="49"/>
      <c r="C47" s="49"/>
      <c r="D47" s="49"/>
      <c r="E47" s="43"/>
      <c r="F47" s="43"/>
      <c r="G47" s="43"/>
      <c r="H47" s="43"/>
      <c r="I47" s="51"/>
      <c r="AB47" s="33"/>
      <c r="AC47" s="33"/>
      <c r="AD47" s="33"/>
      <c r="AE47" s="33"/>
      <c r="AF47" s="33"/>
      <c r="AG47" s="33"/>
      <c r="AH47" s="33"/>
      <c r="AI47" s="33"/>
      <c r="AJ47" s="33"/>
      <c r="AK47" s="33"/>
      <c r="AL47" s="33"/>
      <c r="AM47" s="33"/>
      <c r="AN47" s="33"/>
      <c r="AO47" s="33"/>
      <c r="AP47" s="33"/>
      <c r="AQ47" s="33"/>
    </row>
    <row r="48" spans="1:43" ht="15" x14ac:dyDescent="0.2">
      <c r="A48" s="26"/>
      <c r="B48" s="39" t="s">
        <v>1</v>
      </c>
      <c r="C48" s="39"/>
      <c r="D48" s="39"/>
      <c r="E48" s="65"/>
      <c r="F48" s="65"/>
      <c r="G48" s="65"/>
      <c r="H48" s="65"/>
      <c r="I48" s="66"/>
      <c r="AB48" s="33"/>
      <c r="AC48" s="33"/>
      <c r="AD48" s="33"/>
      <c r="AE48" s="33"/>
      <c r="AF48" s="33"/>
      <c r="AG48" s="33"/>
      <c r="AH48" s="33"/>
      <c r="AI48" s="33"/>
      <c r="AJ48" s="33"/>
      <c r="AK48" s="33"/>
      <c r="AL48" s="33"/>
      <c r="AM48" s="33"/>
      <c r="AN48" s="33"/>
      <c r="AO48" s="33"/>
      <c r="AP48" s="33"/>
      <c r="AQ48" s="33"/>
    </row>
    <row r="49" spans="1:43" x14ac:dyDescent="0.2">
      <c r="A49" s="26"/>
      <c r="B49" s="43"/>
      <c r="C49" s="43"/>
      <c r="D49" s="43"/>
      <c r="E49" s="43"/>
      <c r="F49" s="43"/>
      <c r="G49" s="43"/>
      <c r="H49" s="43"/>
      <c r="I49" s="51"/>
      <c r="AB49" s="33"/>
      <c r="AC49" s="33"/>
      <c r="AD49" s="33"/>
      <c r="AE49" s="33"/>
      <c r="AF49" s="33"/>
      <c r="AG49" s="33"/>
      <c r="AH49" s="33"/>
      <c r="AI49" s="33"/>
      <c r="AJ49" s="33"/>
      <c r="AK49" s="33"/>
      <c r="AL49" s="33"/>
      <c r="AM49" s="33"/>
      <c r="AN49" s="33"/>
      <c r="AO49" s="33"/>
      <c r="AP49" s="33"/>
      <c r="AQ49" s="33"/>
    </row>
    <row r="50" spans="1:43" ht="15" x14ac:dyDescent="0.2">
      <c r="A50" s="26"/>
      <c r="B50" s="46" t="s">
        <v>2</v>
      </c>
      <c r="C50" s="46"/>
      <c r="D50" s="46"/>
      <c r="E50" s="67" t="s">
        <v>4</v>
      </c>
      <c r="F50" s="68" t="s">
        <v>6</v>
      </c>
      <c r="G50" s="68" t="s">
        <v>3</v>
      </c>
      <c r="H50" s="68" t="s">
        <v>10</v>
      </c>
      <c r="I50" s="67" t="s">
        <v>19</v>
      </c>
      <c r="AB50" s="33"/>
      <c r="AC50" s="33"/>
      <c r="AD50" s="33"/>
      <c r="AE50" s="33"/>
      <c r="AF50" s="33"/>
      <c r="AG50" s="33"/>
      <c r="AH50" s="33"/>
      <c r="AI50" s="33"/>
      <c r="AJ50" s="33"/>
      <c r="AK50" s="33"/>
      <c r="AL50" s="33"/>
      <c r="AM50" s="33"/>
      <c r="AN50" s="33"/>
      <c r="AO50" s="33"/>
      <c r="AP50" s="33"/>
      <c r="AQ50" s="33"/>
    </row>
    <row r="51" spans="1:43" x14ac:dyDescent="0.2">
      <c r="A51" s="26"/>
      <c r="B51" s="69"/>
      <c r="C51" s="69"/>
      <c r="D51" s="69"/>
      <c r="E51" s="69"/>
      <c r="F51" s="69"/>
      <c r="G51" s="69"/>
      <c r="H51" s="69"/>
      <c r="I51" s="51"/>
      <c r="AB51" s="33"/>
      <c r="AC51" s="33"/>
      <c r="AD51" s="33"/>
      <c r="AE51" s="33"/>
      <c r="AF51" s="33"/>
      <c r="AG51" s="33"/>
      <c r="AH51" s="33"/>
      <c r="AI51" s="33"/>
      <c r="AJ51" s="33"/>
      <c r="AK51" s="33"/>
      <c r="AL51" s="33"/>
      <c r="AM51" s="33"/>
      <c r="AN51" s="33"/>
      <c r="AO51" s="33"/>
      <c r="AP51" s="33"/>
      <c r="AQ51" s="33"/>
    </row>
    <row r="52" spans="1:43" ht="24.75" customHeight="1" x14ac:dyDescent="0.2">
      <c r="A52" s="26"/>
      <c r="B52" s="105" t="s">
        <v>121</v>
      </c>
      <c r="C52" s="105"/>
      <c r="D52" s="70"/>
      <c r="E52" s="43" t="s">
        <v>33</v>
      </c>
      <c r="F52" s="85" t="str">
        <f>IF(AND(ISNUMBER(Qpaper),ISNUMBER(Qactive),ISNUMBER(Fevap),ISNUMBER(Fdecomp)),Qpaper*Qactive*Fevap*(1-Fdecomp),"??")</f>
        <v>??</v>
      </c>
      <c r="G52" s="52" t="s">
        <v>34</v>
      </c>
      <c r="H52" s="52" t="s">
        <v>7</v>
      </c>
      <c r="I52" s="49" t="s">
        <v>35</v>
      </c>
      <c r="AB52" s="33"/>
      <c r="AC52" s="33"/>
      <c r="AD52" s="33"/>
      <c r="AE52" s="33"/>
      <c r="AF52" s="33"/>
      <c r="AG52" s="33"/>
      <c r="AH52" s="33"/>
      <c r="AI52" s="33"/>
      <c r="AJ52" s="33"/>
      <c r="AK52" s="33"/>
      <c r="AL52" s="33"/>
      <c r="AM52" s="33"/>
      <c r="AN52" s="33"/>
      <c r="AO52" s="33"/>
      <c r="AP52" s="33"/>
      <c r="AQ52" s="33"/>
    </row>
    <row r="53" spans="1:43" s="33" customFormat="1" x14ac:dyDescent="0.2">
      <c r="A53" s="26"/>
      <c r="B53" s="93"/>
      <c r="C53" s="54"/>
      <c r="D53" s="72"/>
      <c r="E53" s="43"/>
      <c r="F53" s="52"/>
      <c r="G53" s="52"/>
      <c r="H53" s="52"/>
      <c r="I53" s="43"/>
    </row>
    <row r="54" spans="1:43" x14ac:dyDescent="0.2">
      <c r="A54" s="26"/>
      <c r="B54" s="69"/>
      <c r="C54" s="69"/>
      <c r="D54" s="69"/>
      <c r="E54" s="69"/>
      <c r="F54" s="69"/>
      <c r="G54" s="69"/>
      <c r="H54" s="69"/>
      <c r="I54" s="51"/>
      <c r="AB54" s="33"/>
      <c r="AC54" s="33"/>
      <c r="AD54" s="33"/>
      <c r="AE54" s="33"/>
      <c r="AF54" s="33"/>
      <c r="AG54" s="33"/>
      <c r="AH54" s="33"/>
      <c r="AI54" s="33"/>
      <c r="AJ54" s="33"/>
      <c r="AK54" s="33"/>
      <c r="AL54" s="33"/>
      <c r="AM54" s="33"/>
      <c r="AN54" s="33"/>
      <c r="AO54" s="33"/>
      <c r="AP54" s="33"/>
      <c r="AQ54" s="33"/>
    </row>
    <row r="55" spans="1:43" ht="28.5" x14ac:dyDescent="0.2">
      <c r="A55" s="26"/>
      <c r="B55" s="105" t="s">
        <v>122</v>
      </c>
      <c r="C55" s="105"/>
      <c r="D55" s="70"/>
      <c r="E55" s="43" t="s">
        <v>69</v>
      </c>
      <c r="F55" s="85" t="str">
        <f>IF(AND(ISNUMBER(Qpaper),ISNUMBER(Qactive),ISNUMBER(Fclosure)),Qpaper*Qactive*Fbroke*(1-Ffix)*(1-Fclosure),"??")</f>
        <v>??</v>
      </c>
      <c r="G55" s="52" t="s">
        <v>34</v>
      </c>
      <c r="H55" s="52" t="s">
        <v>7</v>
      </c>
      <c r="I55" s="49" t="s">
        <v>70</v>
      </c>
      <c r="AB55" s="33"/>
      <c r="AC55" s="33"/>
      <c r="AD55" s="33"/>
      <c r="AE55" s="33"/>
      <c r="AF55" s="33"/>
      <c r="AG55" s="33"/>
      <c r="AH55" s="33"/>
      <c r="AI55" s="33"/>
      <c r="AJ55" s="33"/>
      <c r="AK55" s="33"/>
      <c r="AL55" s="33"/>
      <c r="AM55" s="33"/>
      <c r="AN55" s="33"/>
      <c r="AO55" s="33"/>
      <c r="AP55" s="33"/>
      <c r="AQ55" s="33"/>
    </row>
    <row r="56" spans="1:43" s="33" customFormat="1" x14ac:dyDescent="0.2">
      <c r="A56" s="26"/>
      <c r="B56" s="93"/>
      <c r="C56" s="72"/>
      <c r="D56" s="72"/>
      <c r="E56" s="43"/>
      <c r="F56" s="52"/>
      <c r="G56" s="52"/>
      <c r="H56" s="52"/>
      <c r="I56" s="43"/>
    </row>
    <row r="57" spans="1:43" s="33" customFormat="1" x14ac:dyDescent="0.2">
      <c r="A57" s="26"/>
      <c r="B57" s="94"/>
      <c r="C57" s="73"/>
      <c r="D57" s="73"/>
      <c r="E57" s="43"/>
      <c r="F57" s="43"/>
      <c r="G57" s="52"/>
      <c r="H57" s="52"/>
      <c r="I57" s="51"/>
    </row>
    <row r="58" spans="1:43" s="33" customFormat="1" x14ac:dyDescent="0.2">
      <c r="A58" s="26"/>
      <c r="B58" s="74"/>
      <c r="C58" s="74"/>
      <c r="D58" s="74"/>
      <c r="E58" s="26"/>
      <c r="F58" s="26"/>
      <c r="G58" s="26"/>
      <c r="H58" s="26"/>
      <c r="I58" s="75"/>
    </row>
    <row r="59" spans="1:43" s="33" customFormat="1" x14ac:dyDescent="0.2">
      <c r="A59" s="26"/>
      <c r="B59" s="77" t="s">
        <v>11</v>
      </c>
      <c r="C59" s="77"/>
      <c r="D59" s="77"/>
      <c r="E59" s="26"/>
      <c r="F59" s="26"/>
      <c r="G59" s="26"/>
      <c r="H59" s="26"/>
      <c r="I59" s="75"/>
    </row>
    <row r="60" spans="1:43" s="83" customFormat="1" ht="42.75" customHeight="1" x14ac:dyDescent="0.2">
      <c r="A60" s="38"/>
      <c r="B60" s="106" t="s">
        <v>124</v>
      </c>
      <c r="C60" s="106"/>
      <c r="D60" s="106"/>
      <c r="E60" s="106"/>
      <c r="F60" s="106"/>
      <c r="G60" s="106"/>
      <c r="H60" s="106"/>
      <c r="I60" s="106"/>
    </row>
    <row r="61" spans="1:43" s="33" customFormat="1" x14ac:dyDescent="0.2"/>
    <row r="62" spans="1:43" s="33" customFormat="1" x14ac:dyDescent="0.2"/>
    <row r="63" spans="1:43" s="33" customFormat="1" x14ac:dyDescent="0.2"/>
    <row r="64" spans="1:43" s="33" customFormat="1" x14ac:dyDescent="0.2"/>
    <row r="65" s="33" customFormat="1" x14ac:dyDescent="0.2"/>
    <row r="66" s="33" customFormat="1" x14ac:dyDescent="0.2"/>
    <row r="67" s="33" customFormat="1" x14ac:dyDescent="0.2"/>
    <row r="68" s="33" customFormat="1" x14ac:dyDescent="0.2"/>
    <row r="69" s="33" customFormat="1" x14ac:dyDescent="0.2"/>
    <row r="70" s="33" customFormat="1" x14ac:dyDescent="0.2"/>
    <row r="71" s="33" customFormat="1" x14ac:dyDescent="0.2"/>
    <row r="72" s="33" customFormat="1" x14ac:dyDescent="0.2"/>
    <row r="73" s="33" customFormat="1" x14ac:dyDescent="0.2"/>
    <row r="74" s="33" customFormat="1" x14ac:dyDescent="0.2"/>
    <row r="75" s="33" customFormat="1" x14ac:dyDescent="0.2"/>
    <row r="76" s="33" customFormat="1" x14ac:dyDescent="0.2"/>
    <row r="77" s="33" customFormat="1" x14ac:dyDescent="0.2"/>
    <row r="78" s="33" customFormat="1" x14ac:dyDescent="0.2"/>
    <row r="79" s="33" customFormat="1" x14ac:dyDescent="0.2"/>
    <row r="80" s="33" customFormat="1" x14ac:dyDescent="0.2"/>
    <row r="81" s="33" customFormat="1" x14ac:dyDescent="0.2"/>
    <row r="82" s="33" customFormat="1" x14ac:dyDescent="0.2"/>
    <row r="83" s="33" customFormat="1" x14ac:dyDescent="0.2"/>
    <row r="84" s="33" customFormat="1" x14ac:dyDescent="0.2"/>
    <row r="85" s="33" customFormat="1" x14ac:dyDescent="0.2"/>
    <row r="86" s="33" customFormat="1" x14ac:dyDescent="0.2"/>
    <row r="87" s="33" customFormat="1" x14ac:dyDescent="0.2"/>
    <row r="88" s="33" customFormat="1" x14ac:dyDescent="0.2"/>
    <row r="89" s="33" customFormat="1" x14ac:dyDescent="0.2"/>
    <row r="90" s="33" customFormat="1" x14ac:dyDescent="0.2"/>
    <row r="91" s="33" customFormat="1" x14ac:dyDescent="0.2"/>
    <row r="92" s="33" customFormat="1" x14ac:dyDescent="0.2"/>
    <row r="93" s="33" customFormat="1" x14ac:dyDescent="0.2"/>
    <row r="94" s="33" customFormat="1" x14ac:dyDescent="0.2"/>
    <row r="95" s="33" customFormat="1" x14ac:dyDescent="0.2"/>
    <row r="96" s="33" customFormat="1" x14ac:dyDescent="0.2"/>
    <row r="97" s="33" customFormat="1" x14ac:dyDescent="0.2"/>
    <row r="98" s="33" customFormat="1" x14ac:dyDescent="0.2"/>
    <row r="99" s="33" customFormat="1" x14ac:dyDescent="0.2"/>
    <row r="100" s="33" customFormat="1" x14ac:dyDescent="0.2"/>
    <row r="101" s="33" customFormat="1" x14ac:dyDescent="0.2"/>
    <row r="102" s="33" customFormat="1" x14ac:dyDescent="0.2"/>
    <row r="103" s="33" customFormat="1" x14ac:dyDescent="0.2"/>
    <row r="104" s="33" customFormat="1" x14ac:dyDescent="0.2"/>
    <row r="105" s="33" customFormat="1" x14ac:dyDescent="0.2"/>
    <row r="106" s="33" customFormat="1" x14ac:dyDescent="0.2"/>
    <row r="107" s="33" customFormat="1" x14ac:dyDescent="0.2"/>
    <row r="108" s="33" customFormat="1" x14ac:dyDescent="0.2"/>
    <row r="109" s="33" customFormat="1" x14ac:dyDescent="0.2"/>
    <row r="110" s="33" customFormat="1" x14ac:dyDescent="0.2"/>
    <row r="111" s="33" customFormat="1" x14ac:dyDescent="0.2"/>
    <row r="112" s="33" customFormat="1" x14ac:dyDescent="0.2"/>
    <row r="113" s="33" customFormat="1" x14ac:dyDescent="0.2"/>
    <row r="114" s="33" customFormat="1" x14ac:dyDescent="0.2"/>
    <row r="115" s="33" customFormat="1" x14ac:dyDescent="0.2"/>
    <row r="116" s="33" customFormat="1" x14ac:dyDescent="0.2"/>
    <row r="117" s="33" customFormat="1" x14ac:dyDescent="0.2"/>
    <row r="118" s="33" customFormat="1" x14ac:dyDescent="0.2"/>
    <row r="119" s="33" customFormat="1" x14ac:dyDescent="0.2"/>
    <row r="120" s="33" customFormat="1" x14ac:dyDescent="0.2"/>
    <row r="121" s="33" customFormat="1" x14ac:dyDescent="0.2"/>
    <row r="122" s="33" customFormat="1" x14ac:dyDescent="0.2"/>
    <row r="123" s="33" customFormat="1" x14ac:dyDescent="0.2"/>
    <row r="124" s="33" customFormat="1" x14ac:dyDescent="0.2"/>
    <row r="125" s="33" customFormat="1" x14ac:dyDescent="0.2"/>
    <row r="126" s="33" customFormat="1" x14ac:dyDescent="0.2"/>
    <row r="127" s="33" customFormat="1" x14ac:dyDescent="0.2"/>
    <row r="128" s="33" customFormat="1" x14ac:dyDescent="0.2"/>
    <row r="129" s="33" customFormat="1" x14ac:dyDescent="0.2"/>
    <row r="130" s="33" customFormat="1" x14ac:dyDescent="0.2"/>
    <row r="131" s="33" customFormat="1" x14ac:dyDescent="0.2"/>
    <row r="132" s="33" customFormat="1" x14ac:dyDescent="0.2"/>
    <row r="133" s="33" customFormat="1" x14ac:dyDescent="0.2"/>
    <row r="134" s="33" customFormat="1" x14ac:dyDescent="0.2"/>
    <row r="135" s="33" customFormat="1" x14ac:dyDescent="0.2"/>
    <row r="136" s="33" customFormat="1" x14ac:dyDescent="0.2"/>
    <row r="137" s="33" customFormat="1" x14ac:dyDescent="0.2"/>
    <row r="138" s="33" customFormat="1" x14ac:dyDescent="0.2"/>
    <row r="139" s="33" customFormat="1" x14ac:dyDescent="0.2"/>
    <row r="140" s="33" customFormat="1" x14ac:dyDescent="0.2"/>
    <row r="141" s="33" customFormat="1" x14ac:dyDescent="0.2"/>
    <row r="142" s="33" customFormat="1" x14ac:dyDescent="0.2"/>
    <row r="143" s="33" customFormat="1" x14ac:dyDescent="0.2"/>
    <row r="144" s="33" customFormat="1" x14ac:dyDescent="0.2"/>
    <row r="145" s="33" customFormat="1" x14ac:dyDescent="0.2"/>
    <row r="146" s="33" customFormat="1" x14ac:dyDescent="0.2"/>
    <row r="147" s="33" customFormat="1" x14ac:dyDescent="0.2"/>
    <row r="148" s="33" customFormat="1" x14ac:dyDescent="0.2"/>
    <row r="149" s="33" customFormat="1" x14ac:dyDescent="0.2"/>
    <row r="150" s="33" customFormat="1" x14ac:dyDescent="0.2"/>
    <row r="151" s="33" customFormat="1" x14ac:dyDescent="0.2"/>
    <row r="152" s="33" customFormat="1" x14ac:dyDescent="0.2"/>
    <row r="153" s="33" customFormat="1" x14ac:dyDescent="0.2"/>
    <row r="154" s="33" customFormat="1" x14ac:dyDescent="0.2"/>
    <row r="155" s="33" customFormat="1" x14ac:dyDescent="0.2"/>
    <row r="156" s="33" customFormat="1" x14ac:dyDescent="0.2"/>
    <row r="157" s="33" customFormat="1" x14ac:dyDescent="0.2"/>
    <row r="158" s="33" customFormat="1" x14ac:dyDescent="0.2"/>
    <row r="159" s="33" customFormat="1" x14ac:dyDescent="0.2"/>
    <row r="160" s="33" customFormat="1" x14ac:dyDescent="0.2"/>
    <row r="161" s="33" customFormat="1" x14ac:dyDescent="0.2"/>
    <row r="162" s="33" customFormat="1" x14ac:dyDescent="0.2"/>
    <row r="163" s="33" customFormat="1" x14ac:dyDescent="0.2"/>
    <row r="164" s="33" customFormat="1" x14ac:dyDescent="0.2"/>
    <row r="165" s="33" customFormat="1" x14ac:dyDescent="0.2"/>
    <row r="166" s="33" customFormat="1" x14ac:dyDescent="0.2"/>
    <row r="167" s="33" customFormat="1" x14ac:dyDescent="0.2"/>
    <row r="168" s="33" customFormat="1" x14ac:dyDescent="0.2"/>
    <row r="169" s="33" customFormat="1" x14ac:dyDescent="0.2"/>
    <row r="170" s="33" customFormat="1" x14ac:dyDescent="0.2"/>
    <row r="171" s="33" customFormat="1" x14ac:dyDescent="0.2"/>
    <row r="172" s="33" customFormat="1" x14ac:dyDescent="0.2"/>
    <row r="173" s="33" customFormat="1" x14ac:dyDescent="0.2"/>
    <row r="174" s="33" customFormat="1" x14ac:dyDescent="0.2"/>
    <row r="175" s="33" customFormat="1" x14ac:dyDescent="0.2"/>
    <row r="176" s="33" customFormat="1" x14ac:dyDescent="0.2"/>
    <row r="177" s="33" customFormat="1" x14ac:dyDescent="0.2"/>
    <row r="178" s="33" customFormat="1" x14ac:dyDescent="0.2"/>
    <row r="179" s="33" customFormat="1" x14ac:dyDescent="0.2"/>
    <row r="180" s="33" customFormat="1" x14ac:dyDescent="0.2"/>
    <row r="181" s="33" customFormat="1" x14ac:dyDescent="0.2"/>
    <row r="182" s="33" customFormat="1" x14ac:dyDescent="0.2"/>
    <row r="183" s="33" customFormat="1" x14ac:dyDescent="0.2"/>
    <row r="184" s="33" customFormat="1" x14ac:dyDescent="0.2"/>
    <row r="185" s="33" customFormat="1" x14ac:dyDescent="0.2"/>
    <row r="186" s="33" customFormat="1" x14ac:dyDescent="0.2"/>
    <row r="187" s="33" customFormat="1" x14ac:dyDescent="0.2"/>
    <row r="188" s="33" customFormat="1" x14ac:dyDescent="0.2"/>
    <row r="189" s="33" customFormat="1" x14ac:dyDescent="0.2"/>
    <row r="190" s="33" customFormat="1" x14ac:dyDescent="0.2"/>
    <row r="191" s="33" customFormat="1" x14ac:dyDescent="0.2"/>
    <row r="192" s="33" customFormat="1" x14ac:dyDescent="0.2"/>
    <row r="193" s="33" customFormat="1" x14ac:dyDescent="0.2"/>
    <row r="194" s="33" customFormat="1" x14ac:dyDescent="0.2"/>
    <row r="195" s="33" customFormat="1" x14ac:dyDescent="0.2"/>
    <row r="196" s="33" customFormat="1" x14ac:dyDescent="0.2"/>
    <row r="197" s="33" customFormat="1" x14ac:dyDescent="0.2"/>
    <row r="198" s="33" customFormat="1" x14ac:dyDescent="0.2"/>
    <row r="199" s="33" customFormat="1" x14ac:dyDescent="0.2"/>
    <row r="200" s="33" customFormat="1" x14ac:dyDescent="0.2"/>
    <row r="201" s="33" customFormat="1" x14ac:dyDescent="0.2"/>
    <row r="202" s="33" customFormat="1" x14ac:dyDescent="0.2"/>
    <row r="203" s="33" customFormat="1" x14ac:dyDescent="0.2"/>
    <row r="204" s="33" customFormat="1" x14ac:dyDescent="0.2"/>
    <row r="205" s="33" customFormat="1" x14ac:dyDescent="0.2"/>
    <row r="206" s="33" customFormat="1" x14ac:dyDescent="0.2"/>
    <row r="207" s="33" customFormat="1" x14ac:dyDescent="0.2"/>
    <row r="208" s="33" customFormat="1" x14ac:dyDescent="0.2"/>
    <row r="209" s="33" customFormat="1" x14ac:dyDescent="0.2"/>
    <row r="210" s="33" customFormat="1" x14ac:dyDescent="0.2"/>
    <row r="211" s="33" customFormat="1" x14ac:dyDescent="0.2"/>
    <row r="212" s="33" customFormat="1" x14ac:dyDescent="0.2"/>
    <row r="213" s="33" customFormat="1" x14ac:dyDescent="0.2"/>
    <row r="214" s="33" customFormat="1" x14ac:dyDescent="0.2"/>
    <row r="215" s="33" customFormat="1" x14ac:dyDescent="0.2"/>
    <row r="216" s="33" customFormat="1" x14ac:dyDescent="0.2"/>
    <row r="217" s="33" customFormat="1" x14ac:dyDescent="0.2"/>
    <row r="218" s="33" customFormat="1" x14ac:dyDescent="0.2"/>
    <row r="219" s="33" customFormat="1" x14ac:dyDescent="0.2"/>
    <row r="220" s="33" customFormat="1" x14ac:dyDescent="0.2"/>
    <row r="221" s="33" customFormat="1" x14ac:dyDescent="0.2"/>
    <row r="222" s="33" customFormat="1" x14ac:dyDescent="0.2"/>
    <row r="223" s="33" customFormat="1" x14ac:dyDescent="0.2"/>
    <row r="224" s="33" customFormat="1" x14ac:dyDescent="0.2"/>
    <row r="225" s="33" customFormat="1" x14ac:dyDescent="0.2"/>
    <row r="226" s="33" customFormat="1" x14ac:dyDescent="0.2"/>
    <row r="227" s="33" customFormat="1" x14ac:dyDescent="0.2"/>
    <row r="228" s="33" customFormat="1" x14ac:dyDescent="0.2"/>
    <row r="229" s="33" customFormat="1" x14ac:dyDescent="0.2"/>
    <row r="230" s="33" customFormat="1" x14ac:dyDescent="0.2"/>
    <row r="231" s="33" customFormat="1" x14ac:dyDescent="0.2"/>
    <row r="232" s="33" customFormat="1" x14ac:dyDescent="0.2"/>
    <row r="233" s="33" customFormat="1" x14ac:dyDescent="0.2"/>
    <row r="234" s="33" customFormat="1" x14ac:dyDescent="0.2"/>
    <row r="235" s="33" customFormat="1" x14ac:dyDescent="0.2"/>
    <row r="236" s="33" customFormat="1" x14ac:dyDescent="0.2"/>
    <row r="237" s="33" customFormat="1" x14ac:dyDescent="0.2"/>
    <row r="238" s="33" customFormat="1" x14ac:dyDescent="0.2"/>
    <row r="239" s="33" customFormat="1" x14ac:dyDescent="0.2"/>
    <row r="240" s="33" customFormat="1" x14ac:dyDescent="0.2"/>
    <row r="241" s="33" customFormat="1" x14ac:dyDescent="0.2"/>
    <row r="242" s="33" customFormat="1" x14ac:dyDescent="0.2"/>
    <row r="243" s="33" customFormat="1" x14ac:dyDescent="0.2"/>
    <row r="244" s="33" customFormat="1" x14ac:dyDescent="0.2"/>
    <row r="245" s="33" customFormat="1" x14ac:dyDescent="0.2"/>
    <row r="246" s="33" customFormat="1" x14ac:dyDescent="0.2"/>
    <row r="247" s="33" customFormat="1" x14ac:dyDescent="0.2"/>
    <row r="248" s="33" customFormat="1" x14ac:dyDescent="0.2"/>
    <row r="249" s="33" customFormat="1" x14ac:dyDescent="0.2"/>
    <row r="250" s="33" customFormat="1" x14ac:dyDescent="0.2"/>
    <row r="251" s="33" customFormat="1" x14ac:dyDescent="0.2"/>
    <row r="252" s="33" customFormat="1" x14ac:dyDescent="0.2"/>
    <row r="253" s="33" customFormat="1" x14ac:dyDescent="0.2"/>
    <row r="254" s="33" customFormat="1" x14ac:dyDescent="0.2"/>
    <row r="255" s="33" customFormat="1" x14ac:dyDescent="0.2"/>
    <row r="256" s="33" customFormat="1" x14ac:dyDescent="0.2"/>
    <row r="257" s="33" customFormat="1" x14ac:dyDescent="0.2"/>
    <row r="258" s="33" customFormat="1" x14ac:dyDescent="0.2"/>
    <row r="259" s="33" customFormat="1" x14ac:dyDescent="0.2"/>
    <row r="260" s="33" customFormat="1" x14ac:dyDescent="0.2"/>
    <row r="261" s="33" customFormat="1" x14ac:dyDescent="0.2"/>
    <row r="262" s="33" customFormat="1" x14ac:dyDescent="0.2"/>
    <row r="263" s="33" customFormat="1" x14ac:dyDescent="0.2"/>
    <row r="264" s="33" customFormat="1" x14ac:dyDescent="0.2"/>
    <row r="265" s="33" customFormat="1" x14ac:dyDescent="0.2"/>
    <row r="266" s="33" customFormat="1" x14ac:dyDescent="0.2"/>
    <row r="267" s="33" customFormat="1" x14ac:dyDescent="0.2"/>
    <row r="268" s="33" customFormat="1" x14ac:dyDescent="0.2"/>
    <row r="269" s="33" customFormat="1" x14ac:dyDescent="0.2"/>
    <row r="270" s="33" customFormat="1" x14ac:dyDescent="0.2"/>
    <row r="271" s="33" customFormat="1" x14ac:dyDescent="0.2"/>
    <row r="272" s="33" customFormat="1" x14ac:dyDescent="0.2"/>
    <row r="273" spans="2:9" s="33" customFormat="1" x14ac:dyDescent="0.2"/>
    <row r="274" spans="2:9" s="33" customFormat="1" x14ac:dyDescent="0.2"/>
    <row r="275" spans="2:9" s="33" customFormat="1" x14ac:dyDescent="0.2"/>
    <row r="276" spans="2:9" s="33" customFormat="1" x14ac:dyDescent="0.2"/>
    <row r="277" spans="2:9" s="33" customFormat="1" x14ac:dyDescent="0.2"/>
    <row r="278" spans="2:9" s="33" customFormat="1" x14ac:dyDescent="0.2"/>
    <row r="279" spans="2:9" s="33" customFormat="1" x14ac:dyDescent="0.2"/>
    <row r="280" spans="2:9" s="33" customFormat="1" x14ac:dyDescent="0.2"/>
    <row r="281" spans="2:9" x14ac:dyDescent="0.2">
      <c r="B281" s="33"/>
      <c r="C281" s="33"/>
      <c r="D281" s="33"/>
      <c r="E281" s="33"/>
      <c r="F281" s="33"/>
      <c r="G281" s="33"/>
      <c r="H281" s="33"/>
      <c r="I281" s="33"/>
    </row>
  </sheetData>
  <sheetProtection algorithmName="SHA-512" hashValue="N4Gn2MznJPxKpQU55lcffJWUhxkvZOpFPYt3D0dLTXoGKywSDthpnaBr2xaS+sMDWfOyBl5Pw8UOZhwSc3DTtQ==" saltValue="k6FQAWAF6yly3CGi4MuTjA==" spinCount="100000" sheet="1" objects="1" scenarios="1" formatCells="0" formatColumns="0" formatRows="0"/>
  <mergeCells count="13">
    <mergeCell ref="B55:C55"/>
    <mergeCell ref="B60:I60"/>
    <mergeCell ref="B52:C52"/>
    <mergeCell ref="B2:H2"/>
    <mergeCell ref="B4:I4"/>
    <mergeCell ref="B34:C34"/>
    <mergeCell ref="B11:I11"/>
    <mergeCell ref="B7:I7"/>
    <mergeCell ref="B27:C27"/>
    <mergeCell ref="B39:C39"/>
    <mergeCell ref="B42:C42"/>
    <mergeCell ref="B44:C44"/>
    <mergeCell ref="B17:I17"/>
  </mergeCells>
  <conditionalFormatting sqref="E34:E35">
    <cfRule type="containsText" dxfId="2" priority="3" operator="containsText" text="Introduce value">
      <formula>NOT(ISERROR(SEARCH("Introduce value",#REF!)))</formula>
    </cfRule>
  </conditionalFormatting>
  <conditionalFormatting sqref="E36:E38 E45:E46">
    <cfRule type="containsText" dxfId="1" priority="2" operator="containsText" text="Introduce value">
      <formula>NOT(ISERROR(SEARCH("Introduce value",#REF!)))</formula>
    </cfRule>
  </conditionalFormatting>
  <dataValidations count="2">
    <dataValidation type="list" allowBlank="1" showInputMessage="1" showErrorMessage="1" sqref="C25">
      <formula1>paper_type</formula1>
    </dataValidation>
    <dataValidation type="list" allowBlank="1" showInputMessage="1" showErrorMessage="1" sqref="C32">
      <formula1>volatility</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93"/>
  <sheetViews>
    <sheetView zoomScaleNormal="100" workbookViewId="0"/>
  </sheetViews>
  <sheetFormatPr defaultColWidth="8.75" defaultRowHeight="12.75" x14ac:dyDescent="0.2"/>
  <cols>
    <col min="1" max="1" width="1.625" style="27" customWidth="1"/>
    <col min="2" max="2" width="25.625" style="28" customWidth="1"/>
    <col min="3" max="3" width="35.625" style="28" customWidth="1"/>
    <col min="4" max="4" width="1.625" style="28" customWidth="1"/>
    <col min="5" max="6" width="15.625" style="28" customWidth="1"/>
    <col min="7" max="8" width="10.625" style="28" customWidth="1"/>
    <col min="9" max="9" width="45.625" style="28" customWidth="1"/>
    <col min="10" max="27" width="8.75" style="27"/>
    <col min="28" max="16384" width="8.75" style="28"/>
  </cols>
  <sheetData>
    <row r="1" spans="1:67" x14ac:dyDescent="0.2">
      <c r="A1" s="25"/>
      <c r="B1" s="25"/>
      <c r="C1" s="25"/>
      <c r="D1" s="25"/>
      <c r="E1" s="25"/>
      <c r="F1" s="25"/>
      <c r="G1" s="25"/>
      <c r="H1" s="25"/>
      <c r="I1" s="25"/>
    </row>
    <row r="2" spans="1:67" ht="46.5" customHeight="1" x14ac:dyDescent="0.2">
      <c r="A2" s="25"/>
      <c r="B2" s="107" t="s">
        <v>20</v>
      </c>
      <c r="C2" s="107"/>
      <c r="D2" s="107"/>
      <c r="E2" s="107"/>
      <c r="F2" s="107"/>
      <c r="G2" s="107"/>
      <c r="H2" s="107"/>
      <c r="I2" s="25"/>
    </row>
    <row r="3" spans="1:67" x14ac:dyDescent="0.2">
      <c r="A3" s="25"/>
      <c r="B3" s="29"/>
      <c r="C3" s="29"/>
      <c r="D3" s="29"/>
      <c r="E3" s="25"/>
      <c r="F3" s="25"/>
      <c r="G3" s="25"/>
      <c r="H3" s="25"/>
      <c r="I3" s="25"/>
    </row>
    <row r="4" spans="1:67" ht="18" x14ac:dyDescent="0.2">
      <c r="A4" s="25"/>
      <c r="B4" s="88" t="s">
        <v>71</v>
      </c>
      <c r="C4" s="89"/>
      <c r="D4" s="89"/>
      <c r="E4" s="90"/>
      <c r="F4" s="90"/>
      <c r="G4" s="90"/>
      <c r="H4" s="90"/>
      <c r="I4" s="91"/>
    </row>
    <row r="5" spans="1:67" s="27" customFormat="1" ht="15" x14ac:dyDescent="0.2">
      <c r="A5" s="25"/>
      <c r="B5" s="31"/>
      <c r="C5" s="31"/>
      <c r="D5" s="31"/>
      <c r="E5" s="31"/>
      <c r="F5" s="31"/>
      <c r="G5" s="31"/>
      <c r="H5" s="31"/>
      <c r="I5" s="31"/>
      <c r="J5" s="31"/>
      <c r="K5" s="31"/>
      <c r="L5" s="31"/>
      <c r="M5" s="31"/>
      <c r="N5" s="31"/>
      <c r="O5" s="31"/>
      <c r="P5" s="25"/>
      <c r="Q5" s="25"/>
      <c r="R5" s="25"/>
      <c r="S5" s="25"/>
    </row>
    <row r="6" spans="1:67" s="33" customFormat="1" ht="15" x14ac:dyDescent="0.2">
      <c r="A6" s="26"/>
      <c r="B6" s="32" t="s">
        <v>111</v>
      </c>
      <c r="C6" s="31"/>
      <c r="D6" s="31"/>
      <c r="E6" s="31"/>
      <c r="F6" s="31"/>
      <c r="G6" s="31"/>
      <c r="H6" s="31"/>
      <c r="I6" s="31"/>
      <c r="J6" s="31"/>
      <c r="K6" s="31"/>
      <c r="L6" s="31"/>
      <c r="M6" s="31"/>
      <c r="N6" s="31"/>
      <c r="O6" s="31"/>
      <c r="P6" s="26"/>
      <c r="Q6" s="26"/>
      <c r="R6" s="26"/>
      <c r="S6" s="26"/>
    </row>
    <row r="7" spans="1:67" s="35" customFormat="1" ht="30" customHeight="1" x14ac:dyDescent="0.2">
      <c r="A7" s="26"/>
      <c r="B7" s="111" t="s">
        <v>18</v>
      </c>
      <c r="C7" s="111"/>
      <c r="D7" s="111"/>
      <c r="E7" s="111"/>
      <c r="F7" s="111"/>
      <c r="G7" s="111"/>
      <c r="H7" s="111"/>
      <c r="I7" s="111"/>
      <c r="J7" s="34"/>
      <c r="K7" s="34"/>
      <c r="L7" s="34"/>
      <c r="M7" s="34"/>
      <c r="N7" s="34"/>
      <c r="O7" s="34"/>
      <c r="P7" s="26"/>
      <c r="Q7" s="26"/>
      <c r="R7" s="26"/>
      <c r="S7" s="26"/>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row>
    <row r="8" spans="1:67" s="35" customFormat="1" ht="12.75" customHeight="1" x14ac:dyDescent="0.2">
      <c r="A8" s="33"/>
      <c r="B8" s="34"/>
      <c r="C8" s="34"/>
      <c r="D8" s="34"/>
      <c r="E8" s="34"/>
      <c r="F8" s="34"/>
      <c r="G8" s="34"/>
      <c r="H8" s="34"/>
      <c r="I8" s="34"/>
      <c r="J8" s="34"/>
      <c r="K8" s="34"/>
      <c r="L8" s="34"/>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row>
    <row r="9" spans="1:67" s="35" customFormat="1" x14ac:dyDescent="0.2">
      <c r="A9" s="26"/>
      <c r="B9" s="36" t="s">
        <v>8</v>
      </c>
      <c r="C9" s="36"/>
      <c r="D9" s="36"/>
      <c r="E9" s="37"/>
      <c r="F9" s="37"/>
      <c r="G9" s="37"/>
      <c r="H9" s="37"/>
      <c r="I9" s="37"/>
      <c r="J9" s="33"/>
      <c r="K9" s="33"/>
      <c r="L9" s="33"/>
      <c r="M9" s="33"/>
      <c r="N9" s="33"/>
      <c r="O9" s="33"/>
      <c r="P9" s="33"/>
      <c r="Q9" s="33"/>
      <c r="R9" s="33"/>
      <c r="S9" s="33"/>
      <c r="T9" s="33"/>
      <c r="U9" s="33"/>
      <c r="V9" s="33"/>
      <c r="W9" s="33"/>
      <c r="X9" s="33"/>
      <c r="Y9" s="33"/>
      <c r="Z9" s="33"/>
      <c r="AA9" s="33"/>
    </row>
    <row r="10" spans="1:67" s="92" customFormat="1" x14ac:dyDescent="0.2">
      <c r="A10" s="38"/>
      <c r="B10" s="38" t="s">
        <v>107</v>
      </c>
      <c r="C10" s="38"/>
      <c r="D10" s="38"/>
      <c r="E10" s="38"/>
      <c r="F10" s="38"/>
      <c r="G10" s="38"/>
      <c r="H10" s="38"/>
      <c r="I10" s="38"/>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row>
    <row r="11" spans="1:67" s="92" customFormat="1" ht="15.75" customHeight="1" x14ac:dyDescent="0.2">
      <c r="A11" s="38"/>
      <c r="B11" s="110" t="s">
        <v>109</v>
      </c>
      <c r="C11" s="110"/>
      <c r="D11" s="110"/>
      <c r="E11" s="110"/>
      <c r="F11" s="110"/>
      <c r="G11" s="110"/>
      <c r="H11" s="110"/>
      <c r="I11" s="110"/>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row>
    <row r="12" spans="1:67" s="92" customFormat="1" ht="14.25" x14ac:dyDescent="0.2">
      <c r="A12" s="38"/>
      <c r="B12" s="38" t="s">
        <v>110</v>
      </c>
      <c r="C12" s="38"/>
      <c r="D12" s="38"/>
      <c r="E12" s="38"/>
      <c r="F12" s="38"/>
      <c r="G12" s="38"/>
      <c r="H12" s="38"/>
      <c r="I12" s="38"/>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row>
    <row r="13" spans="1:67" s="92" customFormat="1" x14ac:dyDescent="0.2">
      <c r="A13" s="38"/>
      <c r="B13" s="38" t="s">
        <v>108</v>
      </c>
      <c r="C13" s="38"/>
      <c r="D13" s="38"/>
      <c r="E13" s="38"/>
      <c r="F13" s="38"/>
      <c r="G13" s="38"/>
      <c r="H13" s="38"/>
      <c r="I13" s="38"/>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row>
    <row r="14" spans="1:67" x14ac:dyDescent="0.2">
      <c r="A14" s="25"/>
      <c r="B14" s="25"/>
      <c r="C14" s="25"/>
      <c r="D14" s="25"/>
      <c r="E14" s="25"/>
      <c r="F14" s="25"/>
      <c r="G14" s="25"/>
      <c r="H14" s="25"/>
      <c r="I14" s="25"/>
    </row>
    <row r="15" spans="1:67" s="27" customFormat="1" ht="15" x14ac:dyDescent="0.2">
      <c r="A15" s="25"/>
      <c r="B15" s="39" t="s">
        <v>0</v>
      </c>
      <c r="C15" s="39"/>
      <c r="D15" s="39"/>
      <c r="E15" s="40"/>
      <c r="F15" s="40"/>
      <c r="G15" s="40"/>
      <c r="H15" s="40"/>
      <c r="I15" s="41"/>
    </row>
    <row r="16" spans="1:67" s="27" customFormat="1" x14ac:dyDescent="0.2">
      <c r="A16" s="25"/>
      <c r="B16" s="42"/>
      <c r="C16" s="42"/>
      <c r="D16" s="42"/>
      <c r="E16" s="42"/>
      <c r="F16" s="42"/>
      <c r="G16" s="42"/>
      <c r="H16" s="42"/>
      <c r="I16" s="44"/>
    </row>
    <row r="17" spans="1:15" s="27" customFormat="1" ht="15" x14ac:dyDescent="0.2">
      <c r="A17" s="25"/>
      <c r="B17" s="45" t="s">
        <v>2</v>
      </c>
      <c r="C17" s="45"/>
      <c r="D17" s="45"/>
      <c r="E17" s="47" t="s">
        <v>4</v>
      </c>
      <c r="F17" s="48" t="s">
        <v>6</v>
      </c>
      <c r="G17" s="48" t="s">
        <v>3</v>
      </c>
      <c r="H17" s="48" t="s">
        <v>10</v>
      </c>
      <c r="I17" s="47" t="s">
        <v>19</v>
      </c>
    </row>
    <row r="18" spans="1:15" s="27" customFormat="1" x14ac:dyDescent="0.2">
      <c r="A18" s="25"/>
      <c r="B18" s="45"/>
      <c r="C18" s="45"/>
      <c r="D18" s="45"/>
      <c r="E18" s="47"/>
      <c r="F18" s="48"/>
      <c r="G18" s="48"/>
      <c r="H18" s="48"/>
      <c r="I18" s="47"/>
    </row>
    <row r="19" spans="1:15" s="27" customFormat="1" ht="15" x14ac:dyDescent="0.2">
      <c r="A19" s="25"/>
      <c r="B19" s="109" t="s">
        <v>80</v>
      </c>
      <c r="C19" s="109"/>
      <c r="D19" s="49"/>
      <c r="E19" s="51" t="s">
        <v>81</v>
      </c>
      <c r="F19" s="53"/>
      <c r="G19" s="52" t="s">
        <v>82</v>
      </c>
      <c r="H19" s="52" t="s">
        <v>13</v>
      </c>
      <c r="I19" s="51"/>
    </row>
    <row r="20" spans="1:15" s="27" customFormat="1" x14ac:dyDescent="0.2">
      <c r="A20" s="25"/>
      <c r="B20" s="45"/>
      <c r="C20" s="45"/>
      <c r="D20" s="45"/>
      <c r="E20" s="47"/>
      <c r="F20" s="48"/>
      <c r="G20" s="48"/>
      <c r="H20" s="48"/>
      <c r="I20" s="47"/>
    </row>
    <row r="21" spans="1:15" s="27" customFormat="1" ht="14.25" x14ac:dyDescent="0.2">
      <c r="A21" s="25"/>
      <c r="B21" s="109" t="s">
        <v>83</v>
      </c>
      <c r="C21" s="109"/>
      <c r="D21" s="49"/>
      <c r="E21" s="51" t="s">
        <v>84</v>
      </c>
      <c r="F21" s="60">
        <v>0.1</v>
      </c>
      <c r="G21" s="60" t="s">
        <v>5</v>
      </c>
      <c r="H21" s="52" t="s">
        <v>85</v>
      </c>
      <c r="I21" s="56"/>
      <c r="J21" s="26"/>
      <c r="K21" s="55"/>
      <c r="L21" s="55"/>
      <c r="M21" s="25"/>
      <c r="N21" s="25"/>
      <c r="O21" s="25"/>
    </row>
    <row r="22" spans="1:15" s="27" customFormat="1" x14ac:dyDescent="0.2">
      <c r="A22" s="25"/>
      <c r="B22" s="56"/>
      <c r="C22" s="56"/>
      <c r="D22" s="56"/>
      <c r="E22" s="51"/>
      <c r="F22" s="47"/>
      <c r="G22" s="52"/>
      <c r="H22" s="52"/>
      <c r="I22" s="52"/>
      <c r="J22" s="26"/>
      <c r="K22" s="55"/>
      <c r="L22" s="55"/>
      <c r="M22" s="25"/>
      <c r="N22" s="25"/>
      <c r="O22" s="25"/>
    </row>
    <row r="23" spans="1:15" s="27" customFormat="1" x14ac:dyDescent="0.2">
      <c r="A23" s="25"/>
      <c r="B23" s="109" t="s">
        <v>86</v>
      </c>
      <c r="C23" s="109"/>
      <c r="D23" s="57"/>
      <c r="E23" s="59" t="s">
        <v>87</v>
      </c>
      <c r="F23" s="60">
        <v>0.1</v>
      </c>
      <c r="G23" s="60" t="s">
        <v>5</v>
      </c>
      <c r="H23" s="52" t="s">
        <v>85</v>
      </c>
      <c r="I23" s="56"/>
    </row>
    <row r="24" spans="1:15" s="27" customFormat="1" ht="13.5" thickBot="1" x14ac:dyDescent="0.25">
      <c r="A24" s="25"/>
      <c r="B24" s="56"/>
      <c r="C24" s="56"/>
      <c r="D24" s="57"/>
      <c r="E24" s="59"/>
      <c r="F24" s="60"/>
      <c r="G24" s="60"/>
      <c r="H24" s="60"/>
      <c r="I24" s="61"/>
    </row>
    <row r="25" spans="1:15" s="27" customFormat="1" ht="17.25" thickTop="1" thickBot="1" x14ac:dyDescent="0.25">
      <c r="A25" s="25"/>
      <c r="B25" s="49" t="s">
        <v>88</v>
      </c>
      <c r="C25" s="50" t="s">
        <v>37</v>
      </c>
      <c r="D25" s="57"/>
      <c r="E25" s="43" t="s">
        <v>90</v>
      </c>
      <c r="F25" s="101" t="str">
        <f>INDEX('Pick-lists &amp; Defaults'!C26:C34,(MATCH(C25,paper_recycling,0)))</f>
        <v>??</v>
      </c>
      <c r="G25" s="60" t="s">
        <v>5</v>
      </c>
      <c r="H25" s="60" t="s">
        <v>101</v>
      </c>
      <c r="I25" s="51" t="s">
        <v>89</v>
      </c>
    </row>
    <row r="26" spans="1:15" s="27" customFormat="1" ht="13.5" thickTop="1" x14ac:dyDescent="0.2">
      <c r="A26" s="25"/>
      <c r="B26" s="57"/>
      <c r="C26" s="57"/>
      <c r="D26" s="57"/>
      <c r="E26" s="59"/>
      <c r="F26" s="60"/>
      <c r="G26" s="42"/>
      <c r="H26" s="42"/>
      <c r="I26" s="61"/>
    </row>
    <row r="27" spans="1:15" s="27" customFormat="1" ht="14.25" x14ac:dyDescent="0.25">
      <c r="A27" s="25"/>
      <c r="B27" s="109" t="s">
        <v>103</v>
      </c>
      <c r="C27" s="109"/>
      <c r="D27" s="57"/>
      <c r="E27" s="59" t="s">
        <v>104</v>
      </c>
      <c r="F27" s="60">
        <v>1</v>
      </c>
      <c r="G27" s="60" t="s">
        <v>5</v>
      </c>
      <c r="H27" s="60" t="s">
        <v>65</v>
      </c>
      <c r="I27" s="61"/>
    </row>
    <row r="28" spans="1:15" s="27" customFormat="1" x14ac:dyDescent="0.2">
      <c r="A28" s="25"/>
      <c r="B28" s="57"/>
      <c r="C28" s="57"/>
      <c r="D28" s="57"/>
      <c r="E28" s="59"/>
      <c r="F28" s="60"/>
      <c r="G28" s="42"/>
      <c r="H28" s="42"/>
      <c r="I28" s="61"/>
    </row>
    <row r="29" spans="1:15" s="33" customFormat="1" ht="14.25" x14ac:dyDescent="0.25">
      <c r="B29" s="109" t="s">
        <v>91</v>
      </c>
      <c r="C29" s="109"/>
      <c r="D29" s="57"/>
      <c r="E29" s="59" t="s">
        <v>30</v>
      </c>
      <c r="F29" s="60">
        <v>0</v>
      </c>
      <c r="G29" s="60" t="s">
        <v>5</v>
      </c>
      <c r="H29" s="60" t="s">
        <v>13</v>
      </c>
      <c r="I29" s="62"/>
    </row>
    <row r="30" spans="1:15" s="33" customFormat="1" x14ac:dyDescent="0.2">
      <c r="B30" s="56"/>
      <c r="C30" s="56"/>
      <c r="D30" s="57"/>
      <c r="E30" s="59"/>
      <c r="F30" s="60"/>
      <c r="G30" s="60"/>
      <c r="H30" s="60"/>
      <c r="I30" s="62"/>
    </row>
    <row r="31" spans="1:15" s="33" customFormat="1" ht="14.25" x14ac:dyDescent="0.25">
      <c r="B31" s="109" t="s">
        <v>92</v>
      </c>
      <c r="C31" s="109"/>
      <c r="D31" s="57"/>
      <c r="E31" s="59" t="s">
        <v>93</v>
      </c>
      <c r="F31" s="53"/>
      <c r="G31" s="60" t="s">
        <v>5</v>
      </c>
      <c r="H31" s="60" t="s">
        <v>13</v>
      </c>
      <c r="I31" s="62"/>
    </row>
    <row r="32" spans="1:15" s="33" customFormat="1" x14ac:dyDescent="0.2">
      <c r="B32" s="56"/>
      <c r="C32" s="56"/>
      <c r="D32" s="56"/>
      <c r="E32" s="63"/>
      <c r="F32" s="64"/>
      <c r="G32" s="52"/>
      <c r="H32" s="52"/>
      <c r="I32" s="62"/>
    </row>
    <row r="33" spans="1:43" s="33" customFormat="1" ht="15" x14ac:dyDescent="0.25">
      <c r="B33" s="56" t="s">
        <v>94</v>
      </c>
      <c r="C33" s="56"/>
      <c r="D33" s="56"/>
      <c r="E33" s="59" t="s">
        <v>95</v>
      </c>
      <c r="F33" s="64">
        <v>320</v>
      </c>
      <c r="G33" s="52" t="s">
        <v>96</v>
      </c>
      <c r="H33" s="52" t="s">
        <v>85</v>
      </c>
      <c r="I33" s="62"/>
    </row>
    <row r="34" spans="1:43" s="33" customFormat="1" x14ac:dyDescent="0.2">
      <c r="B34" s="56"/>
      <c r="C34" s="56"/>
      <c r="D34" s="56"/>
      <c r="E34" s="63"/>
      <c r="F34" s="64"/>
      <c r="G34" s="52"/>
      <c r="H34" s="52"/>
      <c r="I34" s="62"/>
    </row>
    <row r="35" spans="1:43" s="35" customFormat="1" x14ac:dyDescent="0.2">
      <c r="A35" s="26"/>
      <c r="B35" s="49"/>
      <c r="C35" s="49"/>
      <c r="D35" s="49"/>
      <c r="E35" s="43"/>
      <c r="F35" s="43"/>
      <c r="G35" s="43"/>
      <c r="H35" s="43"/>
      <c r="I35" s="5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row>
    <row r="36" spans="1:43" s="35" customFormat="1" ht="15" x14ac:dyDescent="0.2">
      <c r="A36" s="26"/>
      <c r="B36" s="39" t="s">
        <v>1</v>
      </c>
      <c r="C36" s="39"/>
      <c r="D36" s="39"/>
      <c r="E36" s="65"/>
      <c r="F36" s="65"/>
      <c r="G36" s="65"/>
      <c r="H36" s="65"/>
      <c r="I36" s="66"/>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row>
    <row r="37" spans="1:43" s="35" customFormat="1" x14ac:dyDescent="0.2">
      <c r="A37" s="26"/>
      <c r="B37" s="43"/>
      <c r="C37" s="43"/>
      <c r="D37" s="43"/>
      <c r="E37" s="43"/>
      <c r="F37" s="43"/>
      <c r="G37" s="43"/>
      <c r="H37" s="43"/>
      <c r="I37" s="51"/>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row>
    <row r="38" spans="1:43" s="35" customFormat="1" ht="15" x14ac:dyDescent="0.2">
      <c r="A38" s="26"/>
      <c r="B38" s="46" t="s">
        <v>2</v>
      </c>
      <c r="C38" s="46"/>
      <c r="D38" s="46"/>
      <c r="E38" s="67" t="s">
        <v>4</v>
      </c>
      <c r="F38" s="68" t="s">
        <v>6</v>
      </c>
      <c r="G38" s="68" t="s">
        <v>3</v>
      </c>
      <c r="H38" s="68" t="s">
        <v>10</v>
      </c>
      <c r="I38" s="47" t="s">
        <v>19</v>
      </c>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row>
    <row r="39" spans="1:43" s="35" customFormat="1" x14ac:dyDescent="0.2">
      <c r="A39" s="26"/>
      <c r="B39" s="69"/>
      <c r="C39" s="69"/>
      <c r="D39" s="69"/>
      <c r="E39" s="69"/>
      <c r="F39" s="69"/>
      <c r="G39" s="69"/>
      <c r="H39" s="69"/>
      <c r="I39" s="51"/>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row>
    <row r="40" spans="1:43" s="33" customFormat="1" ht="15" x14ac:dyDescent="0.2">
      <c r="A40" s="26"/>
      <c r="B40" s="109" t="s">
        <v>97</v>
      </c>
      <c r="C40" s="109"/>
      <c r="D40" s="73"/>
      <c r="E40" s="43" t="s">
        <v>98</v>
      </c>
      <c r="F40" s="85" t="str">
        <f>IF(ISNUMBER(TONNAGE),Freg*TONNAGE,"??")</f>
        <v>??</v>
      </c>
      <c r="G40" s="52" t="s">
        <v>82</v>
      </c>
      <c r="H40" s="52" t="s">
        <v>7</v>
      </c>
      <c r="I40" s="51" t="s">
        <v>99</v>
      </c>
    </row>
    <row r="41" spans="1:43" s="33" customFormat="1" x14ac:dyDescent="0.2">
      <c r="A41" s="26"/>
      <c r="B41" s="71"/>
      <c r="C41" s="72"/>
      <c r="D41" s="72"/>
      <c r="E41" s="43"/>
      <c r="F41" s="52"/>
      <c r="G41" s="52"/>
      <c r="H41" s="52"/>
      <c r="I41" s="43"/>
    </row>
    <row r="42" spans="1:43" s="35" customFormat="1" ht="28.5" x14ac:dyDescent="0.2">
      <c r="A42" s="26"/>
      <c r="B42" s="105" t="s">
        <v>68</v>
      </c>
      <c r="C42" s="105"/>
      <c r="D42" s="70"/>
      <c r="E42" s="43" t="s">
        <v>69</v>
      </c>
      <c r="F42" s="85" t="str">
        <f>IF(AND(ISNUMBER(TONNAGEREG),ISNUMBER(Frecycling),ISNUMBER(Fpreliminary)),TONNAGEREG*Frecycling*f*Fdeinking*(1-Fpreliminary)*(1-Fdecomp)*1000/Nd,"??")</f>
        <v>??</v>
      </c>
      <c r="G42" s="52" t="s">
        <v>34</v>
      </c>
      <c r="H42" s="52" t="s">
        <v>7</v>
      </c>
      <c r="I42" s="49" t="s">
        <v>102</v>
      </c>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row>
    <row r="43" spans="1:43" s="33" customFormat="1" x14ac:dyDescent="0.2">
      <c r="A43" s="26"/>
      <c r="B43" s="71"/>
      <c r="C43" s="72"/>
      <c r="D43" s="72"/>
      <c r="E43" s="43"/>
      <c r="F43" s="52"/>
      <c r="G43" s="52"/>
      <c r="H43" s="52"/>
      <c r="I43" s="43"/>
    </row>
    <row r="44" spans="1:43" s="33" customFormat="1" x14ac:dyDescent="0.2">
      <c r="A44" s="26"/>
      <c r="B44" s="56"/>
      <c r="C44" s="73"/>
      <c r="D44" s="73"/>
      <c r="E44" s="43"/>
      <c r="F44" s="43"/>
      <c r="G44" s="52"/>
      <c r="H44" s="52"/>
      <c r="I44" s="51"/>
    </row>
    <row r="45" spans="1:43" s="33" customFormat="1" x14ac:dyDescent="0.2">
      <c r="A45" s="26"/>
      <c r="B45" s="74"/>
      <c r="C45" s="74"/>
      <c r="D45" s="74"/>
      <c r="E45" s="26"/>
      <c r="F45" s="26"/>
      <c r="G45" s="26"/>
      <c r="H45" s="26"/>
      <c r="I45" s="75"/>
    </row>
    <row r="46" spans="1:43" s="27" customFormat="1" x14ac:dyDescent="0.2">
      <c r="A46" s="25"/>
      <c r="B46" s="76" t="s">
        <v>11</v>
      </c>
      <c r="C46" s="76"/>
      <c r="D46" s="76"/>
      <c r="E46" s="25"/>
      <c r="F46" s="25"/>
      <c r="G46" s="25"/>
      <c r="H46" s="25"/>
      <c r="I46" s="78"/>
    </row>
    <row r="47" spans="1:43" s="82" customFormat="1" x14ac:dyDescent="0.2">
      <c r="A47" s="79"/>
      <c r="B47" s="80"/>
      <c r="C47" s="80"/>
      <c r="D47" s="80"/>
      <c r="E47" s="79"/>
      <c r="F47" s="79"/>
      <c r="G47" s="79"/>
      <c r="H47" s="79"/>
      <c r="I47" s="81"/>
    </row>
    <row r="48" spans="1:43" s="82" customFormat="1" x14ac:dyDescent="0.2">
      <c r="B48" s="80"/>
    </row>
    <row r="49" spans="2:2" s="82" customFormat="1" x14ac:dyDescent="0.2">
      <c r="B49" s="80"/>
    </row>
    <row r="50" spans="2:2" s="82" customFormat="1" x14ac:dyDescent="0.2"/>
    <row r="51" spans="2:2" s="27" customFormat="1" x14ac:dyDescent="0.2"/>
    <row r="52" spans="2:2" s="27" customFormat="1" x14ac:dyDescent="0.2"/>
    <row r="53" spans="2:2" s="27" customFormat="1" x14ac:dyDescent="0.2"/>
    <row r="54" spans="2:2" s="27" customFormat="1" x14ac:dyDescent="0.2"/>
    <row r="55" spans="2:2" s="27" customFormat="1" x14ac:dyDescent="0.2"/>
    <row r="56" spans="2:2" s="27" customFormat="1" x14ac:dyDescent="0.2"/>
    <row r="57" spans="2:2" s="27" customFormat="1" x14ac:dyDescent="0.2"/>
    <row r="58" spans="2:2" s="27" customFormat="1" x14ac:dyDescent="0.2"/>
    <row r="59" spans="2:2" s="27" customFormat="1" x14ac:dyDescent="0.2"/>
    <row r="60" spans="2:2" s="27" customFormat="1" x14ac:dyDescent="0.2"/>
    <row r="61" spans="2:2" s="27" customFormat="1" x14ac:dyDescent="0.2"/>
    <row r="62" spans="2:2" s="27" customFormat="1" x14ac:dyDescent="0.2"/>
    <row r="63" spans="2:2" s="27" customFormat="1" x14ac:dyDescent="0.2"/>
    <row r="64" spans="2:2" s="27" customFormat="1" x14ac:dyDescent="0.2"/>
    <row r="65" s="27" customFormat="1" x14ac:dyDescent="0.2"/>
    <row r="66" s="27" customFormat="1" x14ac:dyDescent="0.2"/>
    <row r="67" s="27" customFormat="1" x14ac:dyDescent="0.2"/>
    <row r="68" s="27" customFormat="1" x14ac:dyDescent="0.2"/>
    <row r="69" s="27" customFormat="1" x14ac:dyDescent="0.2"/>
    <row r="70" s="27" customFormat="1" x14ac:dyDescent="0.2"/>
    <row r="71" s="27" customFormat="1" x14ac:dyDescent="0.2"/>
    <row r="72" s="27" customFormat="1" x14ac:dyDescent="0.2"/>
    <row r="73" s="27" customFormat="1" x14ac:dyDescent="0.2"/>
    <row r="74" s="27" customFormat="1" x14ac:dyDescent="0.2"/>
    <row r="75" s="27" customFormat="1" x14ac:dyDescent="0.2"/>
    <row r="76" s="27" customFormat="1" x14ac:dyDescent="0.2"/>
    <row r="77" s="27" customFormat="1" x14ac:dyDescent="0.2"/>
    <row r="78" s="27" customFormat="1" x14ac:dyDescent="0.2"/>
    <row r="79" s="27" customFormat="1" x14ac:dyDescent="0.2"/>
    <row r="80" s="27" customFormat="1" x14ac:dyDescent="0.2"/>
    <row r="81" s="27" customFormat="1" x14ac:dyDescent="0.2"/>
    <row r="82" s="27" customFormat="1" x14ac:dyDescent="0.2"/>
    <row r="83" s="27" customFormat="1" x14ac:dyDescent="0.2"/>
    <row r="84" s="27" customFormat="1" x14ac:dyDescent="0.2"/>
    <row r="85" s="27" customFormat="1" x14ac:dyDescent="0.2"/>
    <row r="86" s="27" customFormat="1" x14ac:dyDescent="0.2"/>
    <row r="87" s="27" customFormat="1" x14ac:dyDescent="0.2"/>
    <row r="88" s="27" customFormat="1" x14ac:dyDescent="0.2"/>
    <row r="89" s="27" customFormat="1" x14ac:dyDescent="0.2"/>
    <row r="90" s="27" customFormat="1" x14ac:dyDescent="0.2"/>
    <row r="91" s="27" customFormat="1" x14ac:dyDescent="0.2"/>
    <row r="92" s="27" customFormat="1" x14ac:dyDescent="0.2"/>
    <row r="93" s="27" customFormat="1" x14ac:dyDescent="0.2"/>
    <row r="94" s="27" customFormat="1" x14ac:dyDescent="0.2"/>
    <row r="95" s="27" customFormat="1" x14ac:dyDescent="0.2"/>
    <row r="96" s="27" customFormat="1" x14ac:dyDescent="0.2"/>
    <row r="97" s="27" customFormat="1" x14ac:dyDescent="0.2"/>
    <row r="98" s="27" customFormat="1" x14ac:dyDescent="0.2"/>
    <row r="99" s="27" customFormat="1" x14ac:dyDescent="0.2"/>
    <row r="100" s="27" customFormat="1" x14ac:dyDescent="0.2"/>
    <row r="101" s="27" customFormat="1" x14ac:dyDescent="0.2"/>
    <row r="102" s="27" customFormat="1" x14ac:dyDescent="0.2"/>
    <row r="103" s="27" customFormat="1" x14ac:dyDescent="0.2"/>
    <row r="104" s="27" customFormat="1" x14ac:dyDescent="0.2"/>
    <row r="105" s="27" customFormat="1" x14ac:dyDescent="0.2"/>
    <row r="106" s="27" customFormat="1" x14ac:dyDescent="0.2"/>
    <row r="107" s="27" customFormat="1" x14ac:dyDescent="0.2"/>
    <row r="108" s="27" customFormat="1" x14ac:dyDescent="0.2"/>
    <row r="109" s="27" customFormat="1" x14ac:dyDescent="0.2"/>
    <row r="110" s="27" customFormat="1" x14ac:dyDescent="0.2"/>
    <row r="111" s="27" customFormat="1" x14ac:dyDescent="0.2"/>
    <row r="112" s="27" customFormat="1" x14ac:dyDescent="0.2"/>
    <row r="113" s="27" customFormat="1" x14ac:dyDescent="0.2"/>
    <row r="114" s="27" customFormat="1" x14ac:dyDescent="0.2"/>
    <row r="115" s="27" customFormat="1" x14ac:dyDescent="0.2"/>
    <row r="116" s="27" customFormat="1" x14ac:dyDescent="0.2"/>
    <row r="117" s="27" customFormat="1" x14ac:dyDescent="0.2"/>
    <row r="118" s="27" customFormat="1" x14ac:dyDescent="0.2"/>
    <row r="119" s="27" customFormat="1" x14ac:dyDescent="0.2"/>
    <row r="120" s="27" customFormat="1" x14ac:dyDescent="0.2"/>
    <row r="121" s="27" customFormat="1" x14ac:dyDescent="0.2"/>
    <row r="122" s="27" customFormat="1" x14ac:dyDescent="0.2"/>
    <row r="123" s="27" customFormat="1" x14ac:dyDescent="0.2"/>
    <row r="124" s="27" customFormat="1" x14ac:dyDescent="0.2"/>
    <row r="125" s="27" customFormat="1" x14ac:dyDescent="0.2"/>
    <row r="126" s="27" customFormat="1" x14ac:dyDescent="0.2"/>
    <row r="127" s="27" customFormat="1" x14ac:dyDescent="0.2"/>
    <row r="128" s="27" customFormat="1" x14ac:dyDescent="0.2"/>
    <row r="129" s="27" customFormat="1" x14ac:dyDescent="0.2"/>
    <row r="130" s="27" customFormat="1" x14ac:dyDescent="0.2"/>
    <row r="131" s="27" customFormat="1" x14ac:dyDescent="0.2"/>
    <row r="132" s="27" customFormat="1" x14ac:dyDescent="0.2"/>
    <row r="133" s="27" customFormat="1" x14ac:dyDescent="0.2"/>
    <row r="134" s="27" customFormat="1" x14ac:dyDescent="0.2"/>
    <row r="135" s="27" customFormat="1" x14ac:dyDescent="0.2"/>
    <row r="136" s="27" customFormat="1" x14ac:dyDescent="0.2"/>
    <row r="137" s="27" customFormat="1" x14ac:dyDescent="0.2"/>
    <row r="138" s="27" customFormat="1" x14ac:dyDescent="0.2"/>
    <row r="139" s="27" customFormat="1" x14ac:dyDescent="0.2"/>
    <row r="140" s="27" customFormat="1" x14ac:dyDescent="0.2"/>
    <row r="141" s="27" customFormat="1" x14ac:dyDescent="0.2"/>
    <row r="142" s="27" customFormat="1" x14ac:dyDescent="0.2"/>
    <row r="143" s="27" customFormat="1" x14ac:dyDescent="0.2"/>
    <row r="144" s="27" customFormat="1" x14ac:dyDescent="0.2"/>
    <row r="145" s="27" customFormat="1" x14ac:dyDescent="0.2"/>
    <row r="146" s="27" customFormat="1" x14ac:dyDescent="0.2"/>
    <row r="147" s="27" customFormat="1" x14ac:dyDescent="0.2"/>
    <row r="148" s="27" customFormat="1" x14ac:dyDescent="0.2"/>
    <row r="149" s="27" customFormat="1" x14ac:dyDescent="0.2"/>
    <row r="150" s="27" customFormat="1" x14ac:dyDescent="0.2"/>
    <row r="151" s="27" customFormat="1" x14ac:dyDescent="0.2"/>
    <row r="152" s="27" customFormat="1" x14ac:dyDescent="0.2"/>
    <row r="153" s="27" customFormat="1" x14ac:dyDescent="0.2"/>
    <row r="154" s="27" customFormat="1" x14ac:dyDescent="0.2"/>
    <row r="155" s="27" customFormat="1" x14ac:dyDescent="0.2"/>
    <row r="156" s="27" customFormat="1" x14ac:dyDescent="0.2"/>
    <row r="157" s="27" customFormat="1" x14ac:dyDescent="0.2"/>
    <row r="158" s="27" customFormat="1" x14ac:dyDescent="0.2"/>
    <row r="159" s="27" customFormat="1" x14ac:dyDescent="0.2"/>
    <row r="160" s="27" customFormat="1" x14ac:dyDescent="0.2"/>
    <row r="161" s="27" customFormat="1" x14ac:dyDescent="0.2"/>
    <row r="162" s="27" customFormat="1" x14ac:dyDescent="0.2"/>
    <row r="163" s="27" customFormat="1" x14ac:dyDescent="0.2"/>
    <row r="164" s="27" customFormat="1" x14ac:dyDescent="0.2"/>
    <row r="165" s="27" customFormat="1" x14ac:dyDescent="0.2"/>
    <row r="166" s="27" customFormat="1" x14ac:dyDescent="0.2"/>
    <row r="167" s="27" customFormat="1" x14ac:dyDescent="0.2"/>
    <row r="168" s="27" customFormat="1" x14ac:dyDescent="0.2"/>
    <row r="169" s="27" customFormat="1" x14ac:dyDescent="0.2"/>
    <row r="170" s="27" customFormat="1" x14ac:dyDescent="0.2"/>
    <row r="171" s="27" customFormat="1" x14ac:dyDescent="0.2"/>
    <row r="172" s="27" customFormat="1" x14ac:dyDescent="0.2"/>
    <row r="173" s="27" customFormat="1" x14ac:dyDescent="0.2"/>
    <row r="174" s="27" customFormat="1" x14ac:dyDescent="0.2"/>
    <row r="175" s="27" customFormat="1" x14ac:dyDescent="0.2"/>
    <row r="176" s="27" customFormat="1" x14ac:dyDescent="0.2"/>
    <row r="177" s="27" customFormat="1" x14ac:dyDescent="0.2"/>
    <row r="178" s="27" customFormat="1" x14ac:dyDescent="0.2"/>
    <row r="179" s="27" customFormat="1" x14ac:dyDescent="0.2"/>
    <row r="180" s="27" customFormat="1" x14ac:dyDescent="0.2"/>
    <row r="181" s="27" customFormat="1" x14ac:dyDescent="0.2"/>
    <row r="182" s="27" customFormat="1" x14ac:dyDescent="0.2"/>
    <row r="183" s="27" customFormat="1" x14ac:dyDescent="0.2"/>
    <row r="184" s="27" customFormat="1" x14ac:dyDescent="0.2"/>
    <row r="185" s="27" customFormat="1" x14ac:dyDescent="0.2"/>
    <row r="186" s="27" customFormat="1" x14ac:dyDescent="0.2"/>
    <row r="187" s="27" customFormat="1" x14ac:dyDescent="0.2"/>
    <row r="188" s="27" customFormat="1" x14ac:dyDescent="0.2"/>
    <row r="189" s="27" customFormat="1" x14ac:dyDescent="0.2"/>
    <row r="190" s="27" customFormat="1" x14ac:dyDescent="0.2"/>
    <row r="191" s="27" customFormat="1" x14ac:dyDescent="0.2"/>
    <row r="192" s="27" customFormat="1" x14ac:dyDescent="0.2"/>
    <row r="193" s="27" customFormat="1" x14ac:dyDescent="0.2"/>
    <row r="194" s="27" customFormat="1" x14ac:dyDescent="0.2"/>
    <row r="195" s="27" customFormat="1" x14ac:dyDescent="0.2"/>
    <row r="196" s="27" customFormat="1" x14ac:dyDescent="0.2"/>
    <row r="197" s="27" customFormat="1" x14ac:dyDescent="0.2"/>
    <row r="198" s="27" customFormat="1" x14ac:dyDescent="0.2"/>
    <row r="199" s="27" customFormat="1" x14ac:dyDescent="0.2"/>
    <row r="200" s="27" customFormat="1" x14ac:dyDescent="0.2"/>
    <row r="201" s="27" customFormat="1" x14ac:dyDescent="0.2"/>
    <row r="202" s="27" customFormat="1" x14ac:dyDescent="0.2"/>
    <row r="203" s="27" customFormat="1" x14ac:dyDescent="0.2"/>
    <row r="204" s="27" customFormat="1" x14ac:dyDescent="0.2"/>
    <row r="205" s="27" customFormat="1" x14ac:dyDescent="0.2"/>
    <row r="206" s="27" customFormat="1" x14ac:dyDescent="0.2"/>
    <row r="207" s="27" customFormat="1" x14ac:dyDescent="0.2"/>
    <row r="208" s="27" customFormat="1" x14ac:dyDescent="0.2"/>
    <row r="209" s="27" customFormat="1" x14ac:dyDescent="0.2"/>
    <row r="210" s="27" customFormat="1" x14ac:dyDescent="0.2"/>
    <row r="211" s="27" customFormat="1" x14ac:dyDescent="0.2"/>
    <row r="212" s="27" customFormat="1" x14ac:dyDescent="0.2"/>
    <row r="213" s="27" customFormat="1" x14ac:dyDescent="0.2"/>
    <row r="214" s="27" customFormat="1" x14ac:dyDescent="0.2"/>
    <row r="215" s="27" customFormat="1" x14ac:dyDescent="0.2"/>
    <row r="216" s="27" customFormat="1" x14ac:dyDescent="0.2"/>
    <row r="217" s="27" customFormat="1" x14ac:dyDescent="0.2"/>
    <row r="218" s="27" customFormat="1" x14ac:dyDescent="0.2"/>
    <row r="219" s="27" customFormat="1" x14ac:dyDescent="0.2"/>
    <row r="220" s="27" customFormat="1" x14ac:dyDescent="0.2"/>
    <row r="221" s="27" customFormat="1" x14ac:dyDescent="0.2"/>
    <row r="222" s="27" customFormat="1" x14ac:dyDescent="0.2"/>
    <row r="223" s="27" customFormat="1" x14ac:dyDescent="0.2"/>
    <row r="224" s="27" customFormat="1" x14ac:dyDescent="0.2"/>
    <row r="225" s="27" customFormat="1" x14ac:dyDescent="0.2"/>
    <row r="226" s="27" customFormat="1" x14ac:dyDescent="0.2"/>
    <row r="227" s="27" customFormat="1" x14ac:dyDescent="0.2"/>
    <row r="228" s="27" customFormat="1" x14ac:dyDescent="0.2"/>
    <row r="229" s="27" customFormat="1" x14ac:dyDescent="0.2"/>
    <row r="230" s="27" customFormat="1" x14ac:dyDescent="0.2"/>
    <row r="231" s="27" customFormat="1" x14ac:dyDescent="0.2"/>
    <row r="232" s="27" customFormat="1" x14ac:dyDescent="0.2"/>
    <row r="233" s="27" customFormat="1" x14ac:dyDescent="0.2"/>
    <row r="234" s="27" customFormat="1" x14ac:dyDescent="0.2"/>
    <row r="235" s="27" customFormat="1" x14ac:dyDescent="0.2"/>
    <row r="236" s="27" customFormat="1" x14ac:dyDescent="0.2"/>
    <row r="237" s="27" customFormat="1" x14ac:dyDescent="0.2"/>
    <row r="238" s="27" customFormat="1" x14ac:dyDescent="0.2"/>
    <row r="239" s="27" customFormat="1" x14ac:dyDescent="0.2"/>
    <row r="240" s="27" customFormat="1" x14ac:dyDescent="0.2"/>
    <row r="241" s="27" customFormat="1" x14ac:dyDescent="0.2"/>
    <row r="242" s="27" customFormat="1" x14ac:dyDescent="0.2"/>
    <row r="243" s="27" customFormat="1" x14ac:dyDescent="0.2"/>
    <row r="244" s="27" customFormat="1" x14ac:dyDescent="0.2"/>
    <row r="245" s="27" customFormat="1" x14ac:dyDescent="0.2"/>
    <row r="246" s="27" customFormat="1" x14ac:dyDescent="0.2"/>
    <row r="247" s="27" customFormat="1" x14ac:dyDescent="0.2"/>
    <row r="248" s="27" customFormat="1" x14ac:dyDescent="0.2"/>
    <row r="249" s="27" customFormat="1" x14ac:dyDescent="0.2"/>
    <row r="250" s="27" customFormat="1" x14ac:dyDescent="0.2"/>
    <row r="251" s="27" customFormat="1" x14ac:dyDescent="0.2"/>
    <row r="252" s="27" customFormat="1" x14ac:dyDescent="0.2"/>
    <row r="253" s="27" customFormat="1" x14ac:dyDescent="0.2"/>
    <row r="254" s="27" customFormat="1" x14ac:dyDescent="0.2"/>
    <row r="255" s="27" customFormat="1" x14ac:dyDescent="0.2"/>
    <row r="256" s="27" customFormat="1" x14ac:dyDescent="0.2"/>
    <row r="257" s="27" customFormat="1" x14ac:dyDescent="0.2"/>
    <row r="258" s="27" customFormat="1" x14ac:dyDescent="0.2"/>
    <row r="259" s="27" customFormat="1" x14ac:dyDescent="0.2"/>
    <row r="260" s="27" customFormat="1" x14ac:dyDescent="0.2"/>
    <row r="261" s="27" customFormat="1" x14ac:dyDescent="0.2"/>
    <row r="262" s="27" customFormat="1" x14ac:dyDescent="0.2"/>
    <row r="263" s="27" customFormat="1" x14ac:dyDescent="0.2"/>
    <row r="264" s="27" customFormat="1" x14ac:dyDescent="0.2"/>
    <row r="265" s="27" customFormat="1" x14ac:dyDescent="0.2"/>
    <row r="266" s="27" customFormat="1" x14ac:dyDescent="0.2"/>
    <row r="267" s="27" customFormat="1" x14ac:dyDescent="0.2"/>
    <row r="268" s="27" customFormat="1" x14ac:dyDescent="0.2"/>
    <row r="269" s="27" customFormat="1" x14ac:dyDescent="0.2"/>
    <row r="270" s="27" customFormat="1" x14ac:dyDescent="0.2"/>
    <row r="271" s="27" customFormat="1" x14ac:dyDescent="0.2"/>
    <row r="272" s="27" customFormat="1" x14ac:dyDescent="0.2"/>
    <row r="273" s="27" customFormat="1" x14ac:dyDescent="0.2"/>
    <row r="274" s="27" customFormat="1" x14ac:dyDescent="0.2"/>
    <row r="275" s="27" customFormat="1" x14ac:dyDescent="0.2"/>
    <row r="276" s="27" customFormat="1" x14ac:dyDescent="0.2"/>
    <row r="277" s="27" customFormat="1" x14ac:dyDescent="0.2"/>
    <row r="278" s="27" customFormat="1" x14ac:dyDescent="0.2"/>
    <row r="279" s="27" customFormat="1" x14ac:dyDescent="0.2"/>
    <row r="280" s="27" customFormat="1" x14ac:dyDescent="0.2"/>
    <row r="281" s="27" customFormat="1" x14ac:dyDescent="0.2"/>
    <row r="282" s="27" customFormat="1" x14ac:dyDescent="0.2"/>
    <row r="283" s="27" customFormat="1" x14ac:dyDescent="0.2"/>
    <row r="284" s="27" customFormat="1" x14ac:dyDescent="0.2"/>
    <row r="285" s="27" customFormat="1" x14ac:dyDescent="0.2"/>
    <row r="286" s="27" customFormat="1" x14ac:dyDescent="0.2"/>
    <row r="287" s="27" customFormat="1" x14ac:dyDescent="0.2"/>
    <row r="288" s="27" customFormat="1" x14ac:dyDescent="0.2"/>
    <row r="289" spans="28:67" s="27" customFormat="1" x14ac:dyDescent="0.2"/>
    <row r="290" spans="28:67" s="27" customFormat="1" x14ac:dyDescent="0.2"/>
    <row r="291" spans="28:67" s="27" customFormat="1" x14ac:dyDescent="0.2"/>
    <row r="292" spans="28:67" s="27" customFormat="1" x14ac:dyDescent="0.2"/>
    <row r="293" spans="28:67" s="27" customFormat="1" x14ac:dyDescent="0.2">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row>
  </sheetData>
  <sheetProtection password="CDAE" sheet="1" objects="1" scenarios="1" formatCells="0" formatColumns="0" formatRows="0"/>
  <mergeCells count="11">
    <mergeCell ref="B2:H2"/>
    <mergeCell ref="B42:C42"/>
    <mergeCell ref="B31:C31"/>
    <mergeCell ref="B40:C40"/>
    <mergeCell ref="B19:C19"/>
    <mergeCell ref="B27:C27"/>
    <mergeCell ref="B7:I7"/>
    <mergeCell ref="B11:I11"/>
    <mergeCell ref="B21:C21"/>
    <mergeCell ref="B23:C23"/>
    <mergeCell ref="B29:C29"/>
  </mergeCells>
  <conditionalFormatting sqref="E32 E34">
    <cfRule type="containsText" dxfId="0" priority="1" operator="containsText" text="Introduce value">
      <formula>NOT(ISERROR(SEARCH("Introduce value",#REF!)))</formula>
    </cfRule>
  </conditionalFormatting>
  <dataValidations count="1">
    <dataValidation type="list" allowBlank="1" showInputMessage="1" showErrorMessage="1" sqref="C25">
      <formula1>paper_recycling</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D34"/>
  <sheetViews>
    <sheetView workbookViewId="0">
      <selection activeCell="D33" sqref="D33"/>
    </sheetView>
  </sheetViews>
  <sheetFormatPr defaultColWidth="8.75" defaultRowHeight="12.75" x14ac:dyDescent="0.2"/>
  <cols>
    <col min="1" max="1" width="1.625" style="1" customWidth="1"/>
    <col min="2" max="2" width="45.25" style="1" customWidth="1"/>
    <col min="3" max="3" width="41.375" style="1" customWidth="1"/>
    <col min="4" max="4" width="40.5" style="1" customWidth="1"/>
    <col min="5" max="5" width="17" style="1" bestFit="1" customWidth="1"/>
    <col min="6" max="6" width="16.75" style="1" bestFit="1" customWidth="1"/>
    <col min="7" max="7" width="17.375" style="1" bestFit="1" customWidth="1"/>
    <col min="8" max="8" width="11.375" style="1" bestFit="1" customWidth="1"/>
    <col min="9" max="9" width="19.375" style="1" customWidth="1"/>
    <col min="10" max="10" width="14.125" style="1" customWidth="1"/>
    <col min="11" max="11" width="13.125" style="1" customWidth="1"/>
    <col min="12" max="12" width="16.125" style="1" customWidth="1"/>
    <col min="13" max="13" width="20.375" style="1" customWidth="1"/>
    <col min="14" max="14" width="10.625" style="1" customWidth="1"/>
    <col min="15" max="15" width="11.25" style="1" customWidth="1"/>
    <col min="16" max="16384" width="8.75" style="1"/>
  </cols>
  <sheetData>
    <row r="2" spans="2:4" s="4" customFormat="1" ht="18" x14ac:dyDescent="0.2">
      <c r="B2" s="16" t="s">
        <v>120</v>
      </c>
      <c r="C2" s="16"/>
      <c r="D2" s="16"/>
    </row>
    <row r="4" spans="2:4" x14ac:dyDescent="0.2">
      <c r="B4" s="1" t="s">
        <v>54</v>
      </c>
    </row>
    <row r="5" spans="2:4" x14ac:dyDescent="0.2">
      <c r="B5" s="20" t="s">
        <v>36</v>
      </c>
      <c r="C5" s="17" t="s">
        <v>45</v>
      </c>
      <c r="D5" s="17" t="s">
        <v>57</v>
      </c>
    </row>
    <row r="6" spans="2:4" x14ac:dyDescent="0.2">
      <c r="B6" s="21" t="s">
        <v>37</v>
      </c>
      <c r="C6" s="18" t="s">
        <v>44</v>
      </c>
      <c r="D6" s="18" t="s">
        <v>44</v>
      </c>
    </row>
    <row r="7" spans="2:4" x14ac:dyDescent="0.2">
      <c r="B7" s="22" t="s">
        <v>38</v>
      </c>
      <c r="C7" s="19">
        <v>449</v>
      </c>
      <c r="D7" s="19" t="s">
        <v>58</v>
      </c>
    </row>
    <row r="8" spans="2:4" x14ac:dyDescent="0.2">
      <c r="B8" s="22" t="s">
        <v>39</v>
      </c>
      <c r="C8" s="19">
        <v>66</v>
      </c>
      <c r="D8" s="19" t="s">
        <v>59</v>
      </c>
    </row>
    <row r="9" spans="2:4" x14ac:dyDescent="0.2">
      <c r="B9" s="22" t="s">
        <v>40</v>
      </c>
      <c r="C9" s="19">
        <v>237</v>
      </c>
      <c r="D9" s="19" t="s">
        <v>60</v>
      </c>
    </row>
    <row r="10" spans="2:4" x14ac:dyDescent="0.2">
      <c r="B10" s="22" t="s">
        <v>41</v>
      </c>
      <c r="C10" s="19">
        <v>222</v>
      </c>
      <c r="D10" s="19" t="s">
        <v>59</v>
      </c>
    </row>
    <row r="11" spans="2:4" x14ac:dyDescent="0.2">
      <c r="B11" s="22" t="s">
        <v>42</v>
      </c>
      <c r="C11" s="19">
        <v>102</v>
      </c>
      <c r="D11" s="19" t="s">
        <v>55</v>
      </c>
    </row>
    <row r="12" spans="2:4" x14ac:dyDescent="0.2">
      <c r="B12" s="22" t="s">
        <v>43</v>
      </c>
      <c r="C12" s="19">
        <v>329</v>
      </c>
      <c r="D12" s="19" t="s">
        <v>55</v>
      </c>
    </row>
    <row r="14" spans="2:4" x14ac:dyDescent="0.2">
      <c r="B14" s="1" t="s">
        <v>46</v>
      </c>
    </row>
    <row r="15" spans="2:4" x14ac:dyDescent="0.2">
      <c r="B15" s="20" t="s">
        <v>47</v>
      </c>
      <c r="C15" s="17" t="s">
        <v>49</v>
      </c>
    </row>
    <row r="16" spans="2:4" x14ac:dyDescent="0.2">
      <c r="B16" s="21" t="s">
        <v>48</v>
      </c>
      <c r="C16" s="18" t="s">
        <v>44</v>
      </c>
    </row>
    <row r="17" spans="2:3" x14ac:dyDescent="0.2">
      <c r="B17" s="22" t="s">
        <v>50</v>
      </c>
      <c r="C17" s="19">
        <v>2.5000000000000001E-3</v>
      </c>
    </row>
    <row r="18" spans="2:3" x14ac:dyDescent="0.2">
      <c r="B18" s="22" t="s">
        <v>51</v>
      </c>
      <c r="C18" s="19">
        <v>5.0000000000000001E-4</v>
      </c>
    </row>
    <row r="19" spans="2:3" x14ac:dyDescent="0.2">
      <c r="B19" s="22" t="s">
        <v>52</v>
      </c>
      <c r="C19" s="19">
        <v>1E-4</v>
      </c>
    </row>
    <row r="22" spans="2:3" s="4" customFormat="1" ht="18" x14ac:dyDescent="0.2">
      <c r="B22" s="16" t="s">
        <v>72</v>
      </c>
      <c r="C22" s="16"/>
    </row>
    <row r="24" spans="2:3" x14ac:dyDescent="0.2">
      <c r="B24" s="1" t="s">
        <v>73</v>
      </c>
    </row>
    <row r="25" spans="2:3" x14ac:dyDescent="0.2">
      <c r="B25" s="20" t="s">
        <v>74</v>
      </c>
      <c r="C25" s="17" t="s">
        <v>100</v>
      </c>
    </row>
    <row r="26" spans="2:3" x14ac:dyDescent="0.2">
      <c r="B26" s="21" t="s">
        <v>37</v>
      </c>
      <c r="C26" s="18" t="s">
        <v>44</v>
      </c>
    </row>
    <row r="27" spans="2:3" x14ac:dyDescent="0.2">
      <c r="B27" s="22" t="s">
        <v>75</v>
      </c>
      <c r="C27" s="23">
        <f>53.8/100</f>
        <v>0.53799999999999992</v>
      </c>
    </row>
    <row r="28" spans="2:3" x14ac:dyDescent="0.2">
      <c r="B28" s="22" t="s">
        <v>76</v>
      </c>
      <c r="C28" s="23">
        <f>91.6/100</f>
        <v>0.91599999999999993</v>
      </c>
    </row>
    <row r="29" spans="2:3" x14ac:dyDescent="0.2">
      <c r="B29" s="22" t="s">
        <v>77</v>
      </c>
      <c r="C29" s="23">
        <f>89.5/100</f>
        <v>0.89500000000000002</v>
      </c>
    </row>
    <row r="30" spans="2:3" x14ac:dyDescent="0.2">
      <c r="B30" s="22" t="s">
        <v>78</v>
      </c>
      <c r="C30" s="23">
        <f>58.3/100</f>
        <v>0.58299999999999996</v>
      </c>
    </row>
    <row r="31" spans="2:3" x14ac:dyDescent="0.2">
      <c r="B31" s="22" t="s">
        <v>41</v>
      </c>
      <c r="C31" s="23">
        <f>46.4/100</f>
        <v>0.46399999999999997</v>
      </c>
    </row>
    <row r="32" spans="2:3" x14ac:dyDescent="0.2">
      <c r="B32" s="22" t="s">
        <v>42</v>
      </c>
      <c r="C32" s="23">
        <f>33.8/100</f>
        <v>0.33799999999999997</v>
      </c>
    </row>
    <row r="33" spans="2:3" x14ac:dyDescent="0.2">
      <c r="B33" s="22" t="s">
        <v>79</v>
      </c>
      <c r="C33" s="23">
        <f>32.9/100</f>
        <v>0.32899999999999996</v>
      </c>
    </row>
    <row r="34" spans="2:3" x14ac:dyDescent="0.2">
      <c r="B34" s="22" t="s">
        <v>39</v>
      </c>
      <c r="C34" s="23">
        <f>10.9/100</f>
        <v>0.109</v>
      </c>
    </row>
  </sheetData>
  <sheetProtection algorithmName="SHA-512" hashValue="kmAqOg4q2YFteVOt1rll9nVPeyhcLZxFdYxS1W5+NBs3VxE28dislDCgKbBM7EV+IoInZ5SBYRnCJXHkEXNMUA==" saltValue="ofhvaDJ2aolhNe1cUCxmpA==" spinCount="100000" sheet="1" objects="1" scenarios="1" formatCells="0" formatColumns="0" formatRows="0"/>
  <dataConsolidate/>
  <dataValidations count="1">
    <dataValidation type="list" allowBlank="1" showDropDown="1" showInputMessage="1" showErrorMessage="1" sqref="B16:C19 B6:D12 B26:C32 B33:C34">
      <formula1>ActiveIngredient</formula1>
    </dataValidation>
  </dataValidations>
  <pageMargins left="0.7" right="0.7" top="0.75" bottom="0.75" header="0.3" footer="0.3"/>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735cbd8a-ef91-4d32-baee-5f03e5fb30bf">Non Confidential</Confidentiality>
    <ECHADocumentTypeTaxHTField0 xmlns="5be2862c-9c7a-466a-8f6d-c278e82738e2">
      <Terms xmlns="http://schemas.microsoft.com/office/infopath/2007/PartnerControls"/>
    </ECHADocumentTypeTaxHTField0>
    <ECHASecClassTaxHTField0 xmlns="5be2862c-9c7a-466a-8f6d-c278e82738e2">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5be2862c-9c7a-466a-8f6d-c278e82738e2">
      <Terms xmlns="http://schemas.microsoft.com/office/infopath/2007/PartnerControls"/>
    </ECHACategoryTaxHTField0>
    <TaxCatchAll xmlns="d80dd6ab-43bf-4d9d-bb1e-742532452846">
      <Value>9</Value>
      <Value>1</Value>
    </TaxCatchAll>
    <ECHAProcessTaxHTField0 xmlns="5be2862c-9c7a-466a-8f6d-c278e82738e2">
      <Terms xmlns="http://schemas.microsoft.com/office/infopath/2007/PartnerControls">
        <TermInfo xmlns="http://schemas.microsoft.com/office/infopath/2007/PartnerControls">
          <TermName xmlns="http://schemas.microsoft.com/office/infopath/2007/PartnerControls">16.00 Activity management and development</TermName>
          <TermId xmlns="http://schemas.microsoft.com/office/infopath/2007/PartnerControls">e303f835-0e5c-4fee-8486-ae6996d815ae</TermId>
        </TermInfo>
      </Terms>
    </ECHAProcessTaxHTField0>
    <_dlc_DocId xmlns="5bcca709-0b09-4b74-bfa0-2137a84c1763">ACTV16-17-32179</_dlc_DocId>
    <_dlc_DocIdUrl xmlns="5bcca709-0b09-4b74-bfa0-2137a84c1763">
      <Url>https://activity.echa.europa.eu/sites/act-16/process-16-0/_layouts/DocIdRedir.aspx?ID=ACTV16-17-32179</Url>
      <Description>ACTV16-17-32179</Description>
    </_dlc_DocIdUrl>
    <IsRecord xmlns="735cbd8a-ef91-4d32-baee-5f03e5fb30bf">No</IsRecord>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FFDF787D330BE64A9729A05E65AC29AD" ma:contentTypeVersion="18" ma:contentTypeDescription="Content type for ECHA process documents" ma:contentTypeScope="" ma:versionID="98938435a677e9aadddab6da303cc4e7">
  <xsd:schema xmlns:xsd="http://www.w3.org/2001/XMLSchema" xmlns:xs="http://www.w3.org/2001/XMLSchema" xmlns:p="http://schemas.microsoft.com/office/2006/metadata/properties" xmlns:ns2="5be2862c-9c7a-466a-8f6d-c278e82738e2" xmlns:ns3="5bcca709-0b09-4b74-bfa0-2137a84c1763" xmlns:ns4="d80dd6ab-43bf-4d9d-bb1e-742532452846" xmlns:ns5="b80ede5c-af4c-4bf2-9a87-706a3579dc11" xmlns:ns6="735cbd8a-ef91-4d32-baee-5f03e5fb30bf" xmlns:ns7="http://schemas.microsoft.com/sharepoint/v4" targetNamespace="http://schemas.microsoft.com/office/2006/metadata/properties" ma:root="true" ma:fieldsID="c5a1384d8f4f564208e6433287201b3e" ns2:_="" ns3:_="" ns4:_="" ns5:_="" ns6:_="" ns7:_="">
    <xsd:import namespace="5be2862c-9c7a-466a-8f6d-c278e82738e2"/>
    <xsd:import namespace="5bcca709-0b09-4b74-bfa0-2137a84c1763"/>
    <xsd:import namespace="d80dd6ab-43bf-4d9d-bb1e-742532452846"/>
    <xsd:import namespace="b80ede5c-af4c-4bf2-9a87-706a3579dc11"/>
    <xsd:import namespace="735cbd8a-ef91-4d32-baee-5f03e5fb30bf"/>
    <xsd:import namespace="http://schemas.microsoft.com/sharepoint/v4"/>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element ref="ns6:Confidentiality"/>
                <xsd:element ref="ns6:IsRecord"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e2862c-9c7a-466a-8f6d-c278e82738e2"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cbd8a-ef91-4d32-baee-5f03e5fb30bf" elementFormDefault="qualified">
    <xsd:import namespace="http://schemas.microsoft.com/office/2006/documentManagement/types"/>
    <xsd:import namespace="http://schemas.microsoft.com/office/infopath/2007/PartnerControls"/>
    <xsd:element name="Confidentiality" ma:index="22" ma:displayName="Confidentiality" ma:default="Non Confidential" ma:format="Dropdown" ma:internalName="Confidentiality">
      <xsd:simpleType>
        <xsd:restriction base="dms:Choice">
          <xsd:enumeration value="Confidential"/>
          <xsd:enumeration value="Non Confidential"/>
        </xsd:restriction>
      </xsd:simpleType>
    </xsd:element>
    <xsd:element name="IsRecord" ma:index="23" nillable="true" ma:displayName="IsRecord" ma:default="No" ma:format="RadioButtons" ma:internalName="IsRecor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Props1.xml><?xml version="1.0" encoding="utf-8"?>
<ds:datastoreItem xmlns:ds="http://schemas.openxmlformats.org/officeDocument/2006/customXml" ds:itemID="{46E1CFF7-3811-4B00-85F4-0D62518EAA52}"/>
</file>

<file path=customXml/itemProps2.xml><?xml version="1.0" encoding="utf-8"?>
<ds:datastoreItem xmlns:ds="http://schemas.openxmlformats.org/officeDocument/2006/customXml" ds:itemID="{E45E65C5-6D1D-4740-8CA9-689F29F46420}"/>
</file>

<file path=customXml/itemProps3.xml><?xml version="1.0" encoding="utf-8"?>
<ds:datastoreItem xmlns:ds="http://schemas.openxmlformats.org/officeDocument/2006/customXml" ds:itemID="{DAA44B3C-0D38-4C7D-AF34-53480E5FDAEA}"/>
</file>

<file path=customXml/itemProps4.xml><?xml version="1.0" encoding="utf-8"?>
<ds:datastoreItem xmlns:ds="http://schemas.openxmlformats.org/officeDocument/2006/customXml" ds:itemID="{248557FC-F572-4299-8474-14E99191E3A5}"/>
</file>

<file path=customXml/itemProps5.xml><?xml version="1.0" encoding="utf-8"?>
<ds:datastoreItem xmlns:ds="http://schemas.openxmlformats.org/officeDocument/2006/customXml" ds:itemID="{4B18AF0F-A592-471C-9808-7E5EBFA2CF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Index</vt:lpstr>
      <vt:lpstr>Releases from drying &amp; broke</vt:lpstr>
      <vt:lpstr>Releases from paper recycling</vt:lpstr>
      <vt:lpstr>Pick-lists &amp; Defaults</vt:lpstr>
      <vt:lpstr>'Releases from paper recycling'!f</vt:lpstr>
      <vt:lpstr>'Releases from drying &amp; broke'!Fbroke</vt:lpstr>
      <vt:lpstr>'Releases from drying &amp; broke'!Fclosure</vt:lpstr>
      <vt:lpstr>'Releases from drying &amp; broke'!Fdecomp</vt:lpstr>
      <vt:lpstr>'Releases from paper recycling'!Fdecomp</vt:lpstr>
      <vt:lpstr>'Releases from paper recycling'!Fdeinking</vt:lpstr>
      <vt:lpstr>'Releases from drying &amp; broke'!Fevap</vt:lpstr>
      <vt:lpstr>'Releases from drying &amp; broke'!Ffix</vt:lpstr>
      <vt:lpstr>'Releases from paper recycling'!Fpreliminary</vt:lpstr>
      <vt:lpstr>'Releases from paper recycling'!Frecycling</vt:lpstr>
      <vt:lpstr>'Releases from paper recycling'!Freg</vt:lpstr>
      <vt:lpstr>'Releases from paper recycling'!Nd</vt:lpstr>
      <vt:lpstr>paper_recycling</vt:lpstr>
      <vt:lpstr>paper_type</vt:lpstr>
      <vt:lpstr>'Releases from drying &amp; broke'!Qactive</vt:lpstr>
      <vt:lpstr>'Releases from drying &amp; broke'!Qpaper</vt:lpstr>
      <vt:lpstr>'Releases from paper recycling'!TONNAGE</vt:lpstr>
      <vt:lpstr>'Releases from paper recycling'!TONNAGEREG</vt:lpstr>
      <vt:lpstr>volatility</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PT6,7&amp;9 Paper coating and finishing</dc:title>
  <dc:creator>NOGUEIRO Eugenia</dc:creator>
  <cp:lastModifiedBy>NOGUEIRO Eugenia</cp:lastModifiedBy>
  <dcterms:created xsi:type="dcterms:W3CDTF">2015-06-18T08:46:54Z</dcterms:created>
  <dcterms:modified xsi:type="dcterms:W3CDTF">2017-03-30T13:03:23Z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0x010100B558917389A54ADDB58930FBD7E6FD57008586DED9191B4C4CBD31A5DF7F304A7100FFDF787D330BE64A9729A05E65AC29AD</vt:lpwstr>
  </property>
  <property fmtid="{D5CDD505-2E9C-101B-9397-08002B2CF9AE}" pid="3" name="ECHAProcess">
    <vt:lpwstr>9;#16.00 Activity management and development|e303f835-0e5c-4fee-8486-ae6996d815ae</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866eaec6-5d6f-49bd-89bc-c8dfa8361abf</vt:lpwstr>
  </property>
</Properties>
</file>