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ttps://activity.echa.europa.eu/sites/act-16/process-16-0/docs/16.00 Activity management and development/16.00.08 Teams/07. AHEE/01_Models/1_Model prep/ESDs_Excel/ESDs ECHA/02 To be published/"/>
    </mc:Choice>
  </mc:AlternateContent>
  <bookViews>
    <workbookView xWindow="0" yWindow="0" windowWidth="18285" windowHeight="9615" tabRatio="800"/>
  </bookViews>
  <sheets>
    <sheet name="Introduction" sheetId="21" r:id="rId1"/>
    <sheet name="Index" sheetId="20" r:id="rId2"/>
    <sheet name="Working&amp;cutting fluid preserv." sheetId="22" r:id="rId3"/>
    <sheet name="Pick-lists &amp; Defaults" sheetId="3" r:id="rId4"/>
  </sheets>
  <definedNames>
    <definedName name="_xlnm._FilterDatabase" localSheetId="3" hidden="1">'Pick-lists &amp; Defaults'!#REF!</definedName>
    <definedName name="A" localSheetId="2">'Working&amp;cutting fluid preserv.'!$H$42</definedName>
    <definedName name="acid">'Pick-lists &amp; Defaults'!$B$29</definedName>
    <definedName name="activity">'Pick-lists &amp; Defaults'!$B$11:$B$24</definedName>
    <definedName name="base">'Pick-lists &amp; Defaults'!$B$28</definedName>
    <definedName name="C_biocide" localSheetId="2">'Working&amp;cutting fluid preserv.'!$H$26</definedName>
    <definedName name="Corr" localSheetId="2">'Working&amp;cutting fluid preserv.'!$H$48</definedName>
    <definedName name="Dcompany_STP_extwaste" localSheetId="2">'Working&amp;cutting fluid preserv.'!$J$60</definedName>
    <definedName name="Dcompany_STP_extwaste_T2" localSheetId="2">'Working&amp;cutting fluid preserv.'!$J$76</definedName>
    <definedName name="Dcompany_STP_user" localSheetId="2">'Working&amp;cutting fluid preserv.'!$H$60</definedName>
    <definedName name="Dcompany_STP_user_T2" localSheetId="2">'Working&amp;cutting fluid preserv.'!$H$76</definedName>
    <definedName name="DT50_" localSheetId="2">'Working&amp;cutting fluid preserv.'!$D$92</definedName>
    <definedName name="Fconc" localSheetId="2">'Working&amp;cutting fluid preserv.'!$H$34</definedName>
    <definedName name="Fconc_activity" localSheetId="2">'Working&amp;cutting fluid preserv.'!$H$32</definedName>
    <definedName name="Fconc_set">'Working&amp;cutting fluid preserv.'!$H$30</definedName>
    <definedName name="Felim_extwaste_T1" localSheetId="2">'Working&amp;cutting fluid preserv.'!$J$66</definedName>
    <definedName name="Felim_extwaste_T2" localSheetId="2">'Working&amp;cutting fluid preserv.'!$J$82</definedName>
    <definedName name="Felim_storage_extwaste_T2" localSheetId="2">'Working&amp;cutting fluid preserv.'!$J$84</definedName>
    <definedName name="Felim_storage_user_T2" localSheetId="2">'Working&amp;cutting fluid preserv.'!$H$84</definedName>
    <definedName name="Felim_user_T1" localSheetId="2">'Working&amp;cutting fluid preserv.'!$H$66</definedName>
    <definedName name="Felim_user_T2" localSheetId="2">'Working&amp;cutting fluid preserv.'!$H$82</definedName>
    <definedName name="Fform_extwaste" localSheetId="2">'Working&amp;cutting fluid preserv.'!$J$64</definedName>
    <definedName name="Fform_extwaste_T2" localSheetId="2">'Working&amp;cutting fluid preserv.'!$J$80</definedName>
    <definedName name="Fform_user" localSheetId="2">'Working&amp;cutting fluid preserv.'!$H$64</definedName>
    <definedName name="Fform_user_T2" localSheetId="2">'Working&amp;cutting fluid preserv.'!$H$80</definedName>
    <definedName name="Fmwf_extwaste" localSheetId="2">'Working&amp;cutting fluid preserv.'!$J$62</definedName>
    <definedName name="Fmwf_extwaste_T2" localSheetId="2">'Working&amp;cutting fluid preserv.'!$J$78</definedName>
    <definedName name="Fmwf_user" localSheetId="2">'Working&amp;cutting fluid preserv.'!$H$62</definedName>
    <definedName name="Fmwf_user_T2" localSheetId="2">'Working&amp;cutting fluid preserv.'!$H$78</definedName>
    <definedName name="Fsplit_evap" localSheetId="2">'Working&amp;cutting fluid preserv.'!$H$68</definedName>
    <definedName name="Fsplit_evap_extwaste_T2" localSheetId="2">'Working&amp;cutting fluid preserv.'!$J$101</definedName>
    <definedName name="Fsplit_evap_user_T2" localSheetId="2">'Working&amp;cutting fluid preserv.'!$H$101</definedName>
    <definedName name="Fsplit_Kow" localSheetId="2">'Working&amp;cutting fluid preserv.'!$H$70</definedName>
    <definedName name="Fsplit_Kow_extwaste_T2" localSheetId="2">'Working&amp;cutting fluid preserv.'!$J$103</definedName>
    <definedName name="Fsplit_Kow_user_T2" localSheetId="2">'Working&amp;cutting fluid preserv.'!$H$103</definedName>
    <definedName name="kdeg" localSheetId="2">'Working&amp;cutting fluid preserv.'!$H$94</definedName>
    <definedName name="Kdeg_calc" localSheetId="2">'Working&amp;cutting fluid preserv.'!$H$92</definedName>
    <definedName name="Kow" localSheetId="2">'Working&amp;cutting fluid preserv.'!$H$53</definedName>
    <definedName name="Kow_corr" localSheetId="2">'Working&amp;cutting fluid preserv.'!$H$50</definedName>
    <definedName name="Kow_set" localSheetId="2">'Working&amp;cutting fluid preserv.'!$H$38</definedName>
    <definedName name="mwf">'Pick-lists &amp; Defaults'!$B$5:$B$7</definedName>
    <definedName name="not_ionisable">'Pick-lists &amp; Defaults'!$B$27</definedName>
    <definedName name="pH" localSheetId="2">'Working&amp;cutting fluid preserv.'!$H$44</definedName>
    <definedName name="pKa" localSheetId="2">'Working&amp;cutting fluid preserv.'!$H$46</definedName>
    <definedName name="Pvap" localSheetId="2">'Working&amp;cutting fluid preserv.'!$H$55</definedName>
    <definedName name="t_extwaste_T2" localSheetId="2">'Working&amp;cutting fluid preserv.'!$J$96</definedName>
    <definedName name="t_user_T2" localSheetId="2">'Working&amp;cutting fluid preserv.'!$H$96</definedName>
    <definedName name="Yes_No">'Pick-lists &amp; Defaults'!$B$27:$B$29</definedName>
  </definedNames>
  <calcPr calcId="152511"/>
</workbook>
</file>

<file path=xl/calcChain.xml><?xml version="1.0" encoding="utf-8"?>
<calcChain xmlns="http://schemas.openxmlformats.org/spreadsheetml/2006/main">
  <c r="H92" i="22" l="1"/>
  <c r="J98" i="22" s="1"/>
  <c r="F26" i="22"/>
  <c r="H32" i="22"/>
  <c r="H34" i="22" s="1"/>
  <c r="J121" i="22" l="1"/>
  <c r="H121" i="22"/>
  <c r="H119" i="22"/>
  <c r="J119" i="22"/>
  <c r="H98" i="22"/>
  <c r="H68" i="22"/>
  <c r="J112" i="22" s="1"/>
  <c r="H112" i="22" l="1"/>
  <c r="H42" i="22"/>
  <c r="H48" i="22" l="1"/>
  <c r="H50" i="22" s="1"/>
  <c r="H53" i="22" l="1"/>
  <c r="H70" i="22" s="1"/>
  <c r="H114" i="22" l="1"/>
  <c r="J114" i="22"/>
</calcChain>
</file>

<file path=xl/sharedStrings.xml><?xml version="1.0" encoding="utf-8"?>
<sst xmlns="http://schemas.openxmlformats.org/spreadsheetml/2006/main" count="254" uniqueCount="155">
  <si>
    <t>Input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</si>
  <si>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</si>
  <si>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</si>
  <si>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</si>
  <si>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</si>
  <si>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</si>
  <si>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</si>
  <si>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</si>
  <si>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</si>
  <si>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</si>
  <si>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</si>
  <si>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INDEX</t>
  </si>
  <si>
    <t>Version history</t>
  </si>
  <si>
    <t>v1.0</t>
  </si>
  <si>
    <t>The default values can be overwritten. Once overwritten, in order to revert to the default values, these need to be manually introduced. Alternatively replace this worksheet by copying the one from the excel file in ECHA website.</t>
  </si>
  <si>
    <t>References / Calculation formulas / Explanations</t>
  </si>
  <si>
    <t>S</t>
  </si>
  <si>
    <t>Note:</t>
  </si>
  <si>
    <t>No</t>
  </si>
  <si>
    <t>D</t>
  </si>
  <si>
    <r>
      <t>kg.m</t>
    </r>
    <r>
      <rPr>
        <vertAlign val="superscript"/>
        <sz val="10"/>
        <rFont val="Verdana"/>
        <family val="2"/>
      </rPr>
      <t>-3</t>
    </r>
  </si>
  <si>
    <r>
      <t>F</t>
    </r>
    <r>
      <rPr>
        <vertAlign val="subscript"/>
        <sz val="10"/>
        <rFont val="Verdana"/>
        <family val="2"/>
      </rPr>
      <t>conc</t>
    </r>
  </si>
  <si>
    <r>
      <t xml:space="preserve">Dilution factor company </t>
    </r>
    <r>
      <rPr>
        <sz val="10"/>
        <rFont val="Calibri"/>
        <family val="2"/>
      </rPr>
      <t>→</t>
    </r>
    <r>
      <rPr>
        <sz val="10"/>
        <rFont val="Verdana"/>
        <family val="2"/>
      </rPr>
      <t xml:space="preserve"> municipal STP</t>
    </r>
  </si>
  <si>
    <t>end-user
+
on-site treatment</t>
  </si>
  <si>
    <t>external waste treatment company</t>
  </si>
  <si>
    <t>D/S</t>
  </si>
  <si>
    <t>Fraction of metalworking fluid in treated volume</t>
  </si>
  <si>
    <r>
      <t>F</t>
    </r>
    <r>
      <rPr>
        <vertAlign val="subscript"/>
        <sz val="10"/>
        <color theme="1"/>
        <rFont val="Verdana"/>
        <family val="2"/>
      </rPr>
      <t>mwf</t>
    </r>
  </si>
  <si>
    <t>S/D</t>
  </si>
  <si>
    <t>Fraction of metalworking fluid with chemical of interest in treated volume</t>
  </si>
  <si>
    <r>
      <t>F</t>
    </r>
    <r>
      <rPr>
        <vertAlign val="subscript"/>
        <sz val="10"/>
        <color theme="1"/>
        <rFont val="Verdana"/>
        <family val="2"/>
      </rPr>
      <t>form</t>
    </r>
  </si>
  <si>
    <t>Kow</t>
  </si>
  <si>
    <t>Fraction of elimination of the chemical during physical or chemical treatment</t>
  </si>
  <si>
    <t>Pa</t>
  </si>
  <si>
    <t>Pvap</t>
  </si>
  <si>
    <t>Fraction of elimination of the chemical during emulsion splitting: Evaporation of water</t>
  </si>
  <si>
    <t>Fraction of elimination of the chemical during emulsion splitting: All other splitting methods</t>
  </si>
  <si>
    <t>D/P</t>
  </si>
  <si>
    <t xml:space="preserve"> </t>
  </si>
  <si>
    <r>
      <t>F</t>
    </r>
    <r>
      <rPr>
        <vertAlign val="subscript"/>
        <sz val="10"/>
        <color theme="1"/>
        <rFont val="Verdana"/>
        <family val="2"/>
      </rPr>
      <t>split,evap</t>
    </r>
  </si>
  <si>
    <r>
      <t>F</t>
    </r>
    <r>
      <rPr>
        <vertAlign val="subscript"/>
        <sz val="10"/>
        <color theme="1"/>
        <rFont val="Verdana"/>
        <family val="2"/>
      </rPr>
      <t>split,Kow</t>
    </r>
  </si>
  <si>
    <r>
      <t>D</t>
    </r>
    <r>
      <rPr>
        <vertAlign val="subscript"/>
        <sz val="10"/>
        <color theme="1"/>
        <rFont val="Verdana"/>
        <family val="2"/>
      </rPr>
      <t>company</t>
    </r>
    <r>
      <rPr>
        <vertAlign val="subscript"/>
        <sz val="10"/>
        <color theme="1"/>
        <rFont val="Calibri"/>
        <family val="2"/>
      </rPr>
      <t>→</t>
    </r>
    <r>
      <rPr>
        <vertAlign val="subscript"/>
        <sz val="10"/>
        <color theme="1"/>
        <rFont val="Verdana"/>
        <family val="2"/>
      </rPr>
      <t xml:space="preserve">STP </t>
    </r>
  </si>
  <si>
    <t>Output</t>
  </si>
  <si>
    <r>
      <t>C</t>
    </r>
    <r>
      <rPr>
        <vertAlign val="subscript"/>
        <sz val="10"/>
        <color theme="1"/>
        <rFont val="Verdana"/>
        <family val="2"/>
      </rPr>
      <t>STP,inf</t>
    </r>
  </si>
  <si>
    <t>TIER 1</t>
  </si>
  <si>
    <r>
      <t>F</t>
    </r>
    <r>
      <rPr>
        <vertAlign val="subscript"/>
        <sz val="10"/>
        <color theme="1"/>
        <rFont val="Verdana"/>
        <family val="2"/>
      </rPr>
      <t>elim</t>
    </r>
  </si>
  <si>
    <r>
      <rPr>
        <i/>
        <u/>
        <sz val="10"/>
        <color rgb="FF0070C0"/>
        <rFont val="Verdana"/>
        <family val="2"/>
      </rPr>
      <t>Product authorisation</t>
    </r>
    <r>
      <rPr>
        <i/>
        <sz val="10"/>
        <color rgb="FF0070C0"/>
        <rFont val="Verdana"/>
        <family val="2"/>
      </rPr>
      <t>: refinement of fraction of elimination with measured data is possible for all treatment techniques. If several treatment techniques are possible, it has to be ensured with relevant data that the respective technique is applied as necessary RMM on a national level. Special case waste water recycling: Felim,recycle=1, no releases of biocide as no waste water is released.</t>
    </r>
  </si>
  <si>
    <t>Degradation of biocide since last dosing</t>
  </si>
  <si>
    <r>
      <t>F</t>
    </r>
    <r>
      <rPr>
        <vertAlign val="subscript"/>
        <sz val="10"/>
        <color theme="1"/>
        <rFont val="Verdana"/>
        <family val="2"/>
      </rPr>
      <t>elim,storage+more</t>
    </r>
  </si>
  <si>
    <r>
      <rPr>
        <i/>
        <u/>
        <sz val="10"/>
        <color rgb="FF0070C0"/>
        <rFont val="Verdana"/>
        <family val="2"/>
      </rPr>
      <t>Product authorisation</t>
    </r>
    <r>
      <rPr>
        <i/>
        <sz val="10"/>
        <color rgb="FF0070C0"/>
        <rFont val="Verdana"/>
        <family val="2"/>
      </rPr>
      <t>: refinement of fraction of elimination with measured data is possible. The time span between last dosing and physico-chemical treatment can be refined with region specific data about time spans between last dosing and physico-chemical treatment: F</t>
    </r>
    <r>
      <rPr>
        <i/>
        <vertAlign val="subscript"/>
        <sz val="10"/>
        <color rgb="FF0070C0"/>
        <rFont val="Verdana"/>
        <family val="2"/>
      </rPr>
      <t>elim,storage+more</t>
    </r>
    <r>
      <rPr>
        <i/>
        <sz val="10"/>
        <color rgb="FF0070C0"/>
        <rFont val="Verdana"/>
        <family val="2"/>
      </rPr>
      <t xml:space="preserve"> (t)= 1-exp(-kdeg*t)</t>
    </r>
  </si>
  <si>
    <t>Degradation rate constant</t>
  </si>
  <si>
    <r>
      <t>k</t>
    </r>
    <r>
      <rPr>
        <vertAlign val="subscript"/>
        <sz val="10"/>
        <color theme="1"/>
        <rFont val="Verdana"/>
        <family val="2"/>
      </rPr>
      <t>deg</t>
    </r>
  </si>
  <si>
    <t>t</t>
  </si>
  <si>
    <t>d</t>
  </si>
  <si>
    <r>
      <t xml:space="preserve">4) </t>
    </r>
    <r>
      <rPr>
        <i/>
        <u/>
        <sz val="10"/>
        <color rgb="FF0070C0"/>
        <rFont val="Verdana"/>
        <family val="2"/>
      </rPr>
      <t>Substance authorisation</t>
    </r>
    <r>
      <rPr>
        <i/>
        <sz val="10"/>
        <color rgb="FF0070C0"/>
        <rFont val="Verdana"/>
        <family val="2"/>
      </rPr>
      <t xml:space="preserve">: 
</t>
    </r>
    <r>
      <rPr>
        <b/>
        <i/>
        <sz val="10"/>
        <color rgb="FF0070C0"/>
        <rFont val="Verdana"/>
        <family val="2"/>
      </rPr>
      <t>End-user:</t>
    </r>
    <r>
      <rPr>
        <i/>
        <sz val="10"/>
        <color rgb="FF0070C0"/>
        <rFont val="Verdana"/>
        <family val="2"/>
      </rPr>
      <t xml:space="preserve"> refinement of fraction of elimination with measured data is possible
</t>
    </r>
    <r>
      <rPr>
        <b/>
        <i/>
        <sz val="10"/>
        <color rgb="FF0070C0"/>
        <rFont val="Verdana"/>
        <family val="2"/>
      </rPr>
      <t>Waste management company:</t>
    </r>
    <r>
      <rPr>
        <i/>
        <sz val="10"/>
        <color rgb="FF0070C0"/>
        <rFont val="Verdana"/>
        <family val="2"/>
      </rPr>
      <t xml:space="preserve"> refinement of fraction of elimination with measured data is possible. A time span of 7 days between last dosing and PC treatment is suggested as a default: F</t>
    </r>
    <r>
      <rPr>
        <i/>
        <vertAlign val="subscript"/>
        <sz val="10"/>
        <color rgb="FF0070C0"/>
        <rFont val="Verdana"/>
        <family val="2"/>
      </rPr>
      <t>elim,storage+more</t>
    </r>
    <r>
      <rPr>
        <i/>
        <sz val="10"/>
        <color rgb="FF0070C0"/>
        <rFont val="Verdana"/>
        <family val="2"/>
      </rPr>
      <t xml:space="preserve"> (t)= 1-exp(-kdeg*t)</t>
    </r>
  </si>
  <si>
    <r>
      <rPr>
        <i/>
        <u/>
        <sz val="10"/>
        <color rgb="FF0070C0"/>
        <rFont val="Verdana"/>
        <family val="2"/>
      </rPr>
      <t>Product authorisation</t>
    </r>
    <r>
      <rPr>
        <i/>
        <sz val="10"/>
        <color rgb="FF0070C0"/>
        <rFont val="Verdana"/>
        <family val="2"/>
      </rPr>
      <t>: refinement of fraction of elimination with measured data is possible for all treatment techniques. If several treatment techniques are possible of which only some are safe, it has to be ensured with relevant data that the respective technique is applied as necessary RMM on a national level.</t>
    </r>
  </si>
  <si>
    <r>
      <t xml:space="preserve">3) </t>
    </r>
    <r>
      <rPr>
        <i/>
        <u/>
        <sz val="10"/>
        <color rgb="FF0070C0"/>
        <rFont val="Verdana"/>
        <family val="2"/>
      </rPr>
      <t>Substance authorisation</t>
    </r>
    <r>
      <rPr>
        <i/>
        <sz val="10"/>
        <color rgb="FF0070C0"/>
        <rFont val="Verdana"/>
        <family val="2"/>
      </rPr>
      <t>: refinement of fraction of elimination with measured data is possible for all treatment techniques. However, as long as several treatment techniques are possible, the lowest available elimination fraction should be used as a worst case. Special case waste water recycling: Felim,recycle=1, no releases of biocide as no waste water is released.</t>
    </r>
  </si>
  <si>
    <r>
      <t xml:space="preserve">5) </t>
    </r>
    <r>
      <rPr>
        <i/>
        <u/>
        <sz val="10"/>
        <color rgb="FF0070C0"/>
        <rFont val="Verdana"/>
        <family val="2"/>
      </rPr>
      <t>Substance authorisation</t>
    </r>
    <r>
      <rPr>
        <i/>
        <sz val="10"/>
        <color rgb="FF0070C0"/>
        <rFont val="Verdana"/>
        <family val="2"/>
      </rPr>
      <t xml:space="preserve">: refinement of fraction of elimination with measured data is possible for all treatment techniques. However, as long as several treatment techniques are possible, the lowest available elimination fraction should be used as a worst case. </t>
    </r>
  </si>
  <si>
    <r>
      <t xml:space="preserve">Dilution factor company </t>
    </r>
    <r>
      <rPr>
        <sz val="10"/>
        <rFont val="Calibri"/>
        <family val="2"/>
      </rPr>
      <t>→</t>
    </r>
    <r>
      <rPr>
        <sz val="10"/>
        <rFont val="Verdana"/>
        <family val="2"/>
      </rPr>
      <t xml:space="preserve"> municipal STP </t>
    </r>
    <r>
      <rPr>
        <vertAlign val="superscript"/>
        <sz val="10"/>
        <rFont val="Verdana"/>
        <family val="2"/>
      </rPr>
      <t>2</t>
    </r>
  </si>
  <si>
    <t>2) The exact value for the dilution factor has to be calculated using the volume of waste water emitted from the company. However, for the sake of simplicity it has been assumed that the volumes of water and water miscible metalworking fluids (wm mwf) are the same. As the oil content of the mwf is usually well below 10% the uncertainty caused by this is considered to be negligible.</t>
  </si>
  <si>
    <t xml:space="preserve">Partition coefficient n-octanol/water </t>
  </si>
  <si>
    <t>Environmental Emission Scenarios for Product Type 13: Biocides used as working or cutting fluid preservatives</t>
  </si>
  <si>
    <t>Spreadsheet "Working &amp; cutting fluid preservatives"</t>
  </si>
  <si>
    <t>Ionisable substance</t>
  </si>
  <si>
    <t>Yes - it's a base</t>
  </si>
  <si>
    <t>Yes - it's an acid</t>
  </si>
  <si>
    <t>A</t>
  </si>
  <si>
    <t>pH</t>
  </si>
  <si>
    <t>pKa</t>
  </si>
  <si>
    <t>Acid/base dissociation constant</t>
  </si>
  <si>
    <t>For used mwf the pH is usually at approximately 8. However, if more specific information about the pH is available concerning the waste mixture during emulsion splitting, this may be used instead.</t>
  </si>
  <si>
    <t>A = 1 for acids, and -1 for bases</t>
  </si>
  <si>
    <t>Correction factor</t>
  </si>
  <si>
    <t>Corr</t>
  </si>
  <si>
    <t>Partition coefficient n-octanol/water - corrected</t>
  </si>
  <si>
    <r>
      <t>Kow</t>
    </r>
    <r>
      <rPr>
        <vertAlign val="subscript"/>
        <sz val="10"/>
        <color theme="1"/>
        <rFont val="Verdana"/>
        <family val="2"/>
      </rPr>
      <t>corr</t>
    </r>
  </si>
  <si>
    <t>Is the substance ionisable?
(select one option)</t>
  </si>
  <si>
    <r>
      <t xml:space="preserve">Preservative concentration in municipal STP influent, with Fsplit being </t>
    </r>
    <r>
      <rPr>
        <b/>
        <sz val="10"/>
        <color theme="1"/>
        <rFont val="Verdana"/>
        <family val="2"/>
      </rPr>
      <t>F</t>
    </r>
    <r>
      <rPr>
        <b/>
        <vertAlign val="subscript"/>
        <sz val="10"/>
        <color theme="1"/>
        <rFont val="Verdana"/>
        <family val="2"/>
      </rPr>
      <t>split,evap</t>
    </r>
    <r>
      <rPr>
        <b/>
        <sz val="10"/>
        <color theme="1"/>
        <rFont val="Verdana"/>
        <family val="2"/>
      </rPr>
      <t xml:space="preserve"> </t>
    </r>
  </si>
  <si>
    <r>
      <t xml:space="preserve">Preservative concentration in municipal STP influent, with Fsplit being </t>
    </r>
    <r>
      <rPr>
        <b/>
        <sz val="10"/>
        <color theme="1"/>
        <rFont val="Verdana"/>
        <family val="2"/>
      </rPr>
      <t>F</t>
    </r>
    <r>
      <rPr>
        <b/>
        <vertAlign val="subscript"/>
        <sz val="10"/>
        <color theme="1"/>
        <rFont val="Verdana"/>
        <family val="2"/>
      </rPr>
      <t>split,Kow</t>
    </r>
  </si>
  <si>
    <t>Fraction of elimination of the chemical due to degradation since last dosing</t>
  </si>
  <si>
    <r>
      <t>Calculation of refined F</t>
    </r>
    <r>
      <rPr>
        <b/>
        <vertAlign val="subscript"/>
        <sz val="10"/>
        <rFont val="Verdana"/>
        <family val="2"/>
      </rPr>
      <t>elim,storage+more</t>
    </r>
  </si>
  <si>
    <t>ESD for PT13: Refinement of the Emission scenarios for working or cutting fluid preservatives (Fraunhofer, 2015)</t>
  </si>
  <si>
    <r>
      <rPr>
        <b/>
        <sz val="11"/>
        <rFont val="Verdana"/>
        <family val="2"/>
      </rPr>
      <t>Reference document:</t>
    </r>
    <r>
      <rPr>
        <sz val="11"/>
        <rFont val="Verdana"/>
        <family val="2"/>
      </rPr>
      <t xml:space="preserve"> </t>
    </r>
  </si>
  <si>
    <t>Emission scenario for calculating the releases from the use of biocides as working or cutting fluid preservatives (ESD § 4.1, 4.3 &amp; 4.4)</t>
  </si>
  <si>
    <t>Fraction of mwf concentrate in diluted mwf fluid</t>
  </si>
  <si>
    <t xml:space="preserve">in the diluted mwf </t>
  </si>
  <si>
    <t>Concentration of the biocide substance in the metalworking fluid (mwf)</t>
  </si>
  <si>
    <t>in the concentrated mwf</t>
  </si>
  <si>
    <t>Select</t>
  </si>
  <si>
    <t>??</t>
  </si>
  <si>
    <t>Cbiocide,dil</t>
  </si>
  <si>
    <t>Cbiocide,conc</t>
  </si>
  <si>
    <r>
      <t>1. Select to enter the concentration of the biocide substance in the metalworking fluid (mwf) as concentration in mwf concentrate (C</t>
    </r>
    <r>
      <rPr>
        <vertAlign val="subscript"/>
        <sz val="10"/>
        <rFont val="Verdana"/>
        <family val="2"/>
      </rPr>
      <t>biocide,conc</t>
    </r>
    <r>
      <rPr>
        <sz val="10"/>
        <rFont val="Verdana"/>
        <family val="2"/>
      </rPr>
      <t>) or as concentration in diluted mwf (C</t>
    </r>
    <r>
      <rPr>
        <vertAlign val="subscript"/>
        <sz val="10"/>
        <rFont val="Verdana"/>
        <family val="2"/>
      </rPr>
      <t>biocide,dil</t>
    </r>
    <r>
      <rPr>
        <sz val="10"/>
        <rFont val="Verdana"/>
        <family val="2"/>
      </rPr>
      <t>); enter the respective value.</t>
    </r>
  </si>
  <si>
    <t>Tier 1 calculations</t>
  </si>
  <si>
    <t>5. The intermediate calculations under "Tier 1" - "Input" as well as the final calculations under "Tier 1" - "Output" will be automatically filled in.</t>
  </si>
  <si>
    <t>Time between the last biocide dosing and the start of waste treatment (physico-chemical, biological treatment, etc.)</t>
  </si>
  <si>
    <t>3. The final calculations under "Tier 2" - "Output" will be automatically filled in.</t>
  </si>
  <si>
    <r>
      <t>d</t>
    </r>
    <r>
      <rPr>
        <vertAlign val="superscript"/>
        <sz val="10"/>
        <rFont val="Verdana"/>
        <family val="2"/>
      </rPr>
      <t>-1</t>
    </r>
  </si>
  <si>
    <t>This workbook provides a calculation tool for estimating the environmental releases from the use of biocides used as working or cutting fluid preservatives. It consists of one spreadsheet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workbook.</t>
  </si>
  <si>
    <t>pH value of used metal working fluid</t>
  </si>
  <si>
    <t xml:space="preserve">Fraction of concentrate in diluted wm mwf (applies to all wm mwf) </t>
  </si>
  <si>
    <t>ESD PT 13, Table 1, p.15</t>
  </si>
  <si>
    <t>Broaching</t>
  </si>
  <si>
    <t>Thread cutting</t>
  </si>
  <si>
    <t>Deep hole drilling</t>
  </si>
  <si>
    <t>Parting off</t>
  </si>
  <si>
    <t>Cylindrical milling</t>
  </si>
  <si>
    <t>Turning, drilling, automation work</t>
  </si>
  <si>
    <t>Sawing</t>
  </si>
  <si>
    <t>Tool grinding</t>
  </si>
  <si>
    <t xml:space="preserve">Centreless grinding </t>
  </si>
  <si>
    <t>Surface grinding</t>
  </si>
  <si>
    <t>P</t>
  </si>
  <si>
    <r>
      <t>Enter F</t>
    </r>
    <r>
      <rPr>
        <vertAlign val="subscript"/>
        <sz val="10"/>
        <rFont val="Verdana"/>
        <family val="2"/>
      </rPr>
      <t>conc</t>
    </r>
    <r>
      <rPr>
        <sz val="10"/>
        <rFont val="Verdana"/>
        <family val="2"/>
      </rPr>
      <t xml:space="preserve"> provided by the applicant</t>
    </r>
  </si>
  <si>
    <t>DT50</t>
  </si>
  <si>
    <r>
      <t>calculated k</t>
    </r>
    <r>
      <rPr>
        <vertAlign val="subscript"/>
        <sz val="10"/>
        <color theme="1"/>
        <rFont val="Verdana"/>
        <family val="2"/>
      </rPr>
      <t>deg</t>
    </r>
  </si>
  <si>
    <t>Provide a DT50 value to calculate kdeg; alternativelly insert directly kdeg bellow</t>
  </si>
  <si>
    <t>Or set directly kdeg value</t>
  </si>
  <si>
    <t>Calculate kdeg from DT50</t>
  </si>
  <si>
    <t>Intermediary output</t>
  </si>
  <si>
    <t>Fraction of mwf concentrate in diluted mwf fluid to be used in this sheet</t>
  </si>
  <si>
    <t>Partition coefficient n-octanol/water to be used in this sheet</t>
  </si>
  <si>
    <t>For ionisable substances, a correction of Kow may be needed (ESD § 4.1.5.2)</t>
  </si>
  <si>
    <t>Pick-list: ESD PT 13, Table 1, p.15</t>
  </si>
  <si>
    <t>3. Enter the value for the partition coefficient n-octanol/water. If the substance is ionisable calculate the corrected value:</t>
  </si>
  <si>
    <t>3.a) To correct Kow: select if the substance is a base or an acid; enter the pH value of the used mwf and the substance pKa. The corrected Kow is automatically calculated.</t>
  </si>
  <si>
    <r>
      <t>C</t>
    </r>
    <r>
      <rPr>
        <vertAlign val="subscript"/>
        <sz val="10"/>
        <color theme="1"/>
        <rFont val="Verdana"/>
        <family val="2"/>
      </rPr>
      <t>biocide,dil</t>
    </r>
    <r>
      <rPr>
        <sz val="10"/>
        <color theme="1"/>
        <rFont val="Verdana"/>
        <family val="2"/>
      </rPr>
      <t xml:space="preserve"> can be calculated from the concentration of biocide in mwf concentrate (C</t>
    </r>
    <r>
      <rPr>
        <vertAlign val="subscript"/>
        <sz val="10"/>
        <color theme="1"/>
        <rFont val="Verdana"/>
        <family val="2"/>
      </rPr>
      <t>biocide,conc</t>
    </r>
    <r>
      <rPr>
        <sz val="10"/>
        <color theme="1"/>
        <rFont val="Verdana"/>
        <family val="2"/>
      </rPr>
      <t>) and the fraction of mwf concentrate in diluted mwf (F</t>
    </r>
    <r>
      <rPr>
        <vertAlign val="subscript"/>
        <sz val="10"/>
        <color theme="1"/>
        <rFont val="Verdana"/>
        <family val="2"/>
      </rPr>
      <t>conc</t>
    </r>
    <r>
      <rPr>
        <sz val="10"/>
        <color theme="1"/>
        <rFont val="Verdana"/>
        <family val="2"/>
      </rPr>
      <t>).</t>
    </r>
  </si>
  <si>
    <r>
      <t>Corr = (1 + 10</t>
    </r>
    <r>
      <rPr>
        <vertAlign val="superscript"/>
        <sz val="10"/>
        <color theme="1"/>
        <rFont val="Verdana"/>
        <family val="2"/>
      </rPr>
      <t>A(pH-pKa)</t>
    </r>
    <r>
      <rPr>
        <sz val="10"/>
        <color theme="1"/>
        <rFont val="Verdana"/>
        <family val="2"/>
      </rPr>
      <t>)</t>
    </r>
    <r>
      <rPr>
        <vertAlign val="superscript"/>
        <sz val="10"/>
        <color theme="1"/>
        <rFont val="Verdana"/>
        <family val="2"/>
      </rPr>
      <t>-1</t>
    </r>
  </si>
  <si>
    <r>
      <t>Kow</t>
    </r>
    <r>
      <rPr>
        <vertAlign val="subscript"/>
        <sz val="10"/>
        <color theme="1"/>
        <rFont val="Verdana"/>
        <family val="2"/>
      </rPr>
      <t>corr</t>
    </r>
    <r>
      <rPr>
        <sz val="10"/>
        <color theme="1"/>
        <rFont val="Verdana"/>
        <family val="2"/>
      </rPr>
      <t xml:space="preserve"> = Kow * Corr</t>
    </r>
  </si>
  <si>
    <r>
      <t>Pvap ≤ 1/2 Pvap H</t>
    </r>
    <r>
      <rPr>
        <vertAlign val="subscript"/>
        <sz val="10"/>
        <color theme="1"/>
        <rFont val="Verdana"/>
        <family val="2"/>
      </rPr>
      <t>2</t>
    </r>
    <r>
      <rPr>
        <sz val="10"/>
        <color theme="1"/>
        <rFont val="Verdana"/>
        <family val="2"/>
      </rPr>
      <t>O: F</t>
    </r>
    <r>
      <rPr>
        <vertAlign val="subscript"/>
        <sz val="10"/>
        <color theme="1"/>
        <rFont val="Verdana"/>
        <family val="2"/>
      </rPr>
      <t>split,evap</t>
    </r>
    <r>
      <rPr>
        <sz val="10"/>
        <color theme="1"/>
        <rFont val="Verdana"/>
        <family val="2"/>
      </rPr>
      <t xml:space="preserve"> = 0
Pvap &gt; 1/2 Pvap H</t>
    </r>
    <r>
      <rPr>
        <vertAlign val="subscript"/>
        <sz val="10"/>
        <color theme="1"/>
        <rFont val="Verdana"/>
        <family val="2"/>
      </rPr>
      <t>2</t>
    </r>
    <r>
      <rPr>
        <sz val="10"/>
        <color theme="1"/>
        <rFont val="Verdana"/>
        <family val="2"/>
      </rPr>
      <t>O: F</t>
    </r>
    <r>
      <rPr>
        <vertAlign val="subscript"/>
        <sz val="10"/>
        <color theme="1"/>
        <rFont val="Verdana"/>
        <family val="2"/>
      </rPr>
      <t>split,evap</t>
    </r>
    <r>
      <rPr>
        <sz val="10"/>
        <color theme="1"/>
        <rFont val="Verdana"/>
        <family val="2"/>
      </rPr>
      <t xml:space="preserve"> = 1 (Pvap H</t>
    </r>
    <r>
      <rPr>
        <vertAlign val="subscript"/>
        <sz val="10"/>
        <color theme="1"/>
        <rFont val="Verdana"/>
        <family val="2"/>
      </rPr>
      <t>2</t>
    </r>
    <r>
      <rPr>
        <sz val="10"/>
        <color theme="1"/>
        <rFont val="Verdana"/>
        <family val="2"/>
      </rPr>
      <t>O = 3158 Pa, 25°C)</t>
    </r>
  </si>
  <si>
    <r>
      <rPr>
        <b/>
        <sz val="10"/>
        <color theme="1"/>
        <rFont val="Verdana"/>
        <family val="2"/>
      </rPr>
      <t>F</t>
    </r>
    <r>
      <rPr>
        <b/>
        <vertAlign val="subscript"/>
        <sz val="10"/>
        <color theme="1"/>
        <rFont val="Verdana"/>
        <family val="2"/>
      </rPr>
      <t>split,Kow</t>
    </r>
    <r>
      <rPr>
        <sz val="10"/>
        <color theme="1"/>
        <rFont val="Verdana"/>
        <family val="2"/>
      </rPr>
      <t xml:space="preserve"> = (F</t>
    </r>
    <r>
      <rPr>
        <vertAlign val="subscript"/>
        <sz val="10"/>
        <color theme="1"/>
        <rFont val="Verdana"/>
        <family val="2"/>
      </rPr>
      <t>conc</t>
    </r>
    <r>
      <rPr>
        <sz val="10"/>
        <color theme="1"/>
        <rFont val="Verdana"/>
        <family val="2"/>
      </rPr>
      <t xml:space="preserve"> * (1-F</t>
    </r>
    <r>
      <rPr>
        <vertAlign val="subscript"/>
        <sz val="10"/>
        <color theme="1"/>
        <rFont val="Verdana"/>
        <family val="2"/>
      </rPr>
      <t>conc</t>
    </r>
    <r>
      <rPr>
        <sz val="10"/>
        <color theme="1"/>
        <rFont val="Verdana"/>
        <family val="2"/>
      </rPr>
      <t>)</t>
    </r>
    <r>
      <rPr>
        <vertAlign val="superscript"/>
        <sz val="10"/>
        <color theme="1"/>
        <rFont val="Verdana"/>
        <family val="2"/>
      </rPr>
      <t xml:space="preserve">-1 </t>
    </r>
    <r>
      <rPr>
        <sz val="10"/>
        <color theme="1"/>
        <rFont val="Verdana"/>
        <family val="2"/>
      </rPr>
      <t>* Kow + 1)</t>
    </r>
    <r>
      <rPr>
        <vertAlign val="superscript"/>
        <sz val="10"/>
        <color theme="1"/>
        <rFont val="Verdana"/>
        <family val="2"/>
      </rPr>
      <t>-1</t>
    </r>
  </si>
  <si>
    <r>
      <t xml:space="preserve">Refinement possible during </t>
    </r>
    <r>
      <rPr>
        <b/>
        <sz val="10"/>
        <color theme="1"/>
        <rFont val="Verdana"/>
        <family val="2"/>
      </rPr>
      <t>product authorisation</t>
    </r>
    <r>
      <rPr>
        <sz val="10"/>
        <color theme="1"/>
        <rFont val="Verdana"/>
        <family val="2"/>
      </rPr>
      <t>, with region specific data</t>
    </r>
  </si>
  <si>
    <r>
      <rPr>
        <b/>
        <sz val="10"/>
        <color theme="1"/>
        <rFont val="Verdana"/>
        <family val="2"/>
      </rPr>
      <t>F</t>
    </r>
    <r>
      <rPr>
        <b/>
        <vertAlign val="subscript"/>
        <sz val="10"/>
        <color theme="1"/>
        <rFont val="Verdana"/>
        <family val="2"/>
      </rPr>
      <t>elim,storage+more</t>
    </r>
    <r>
      <rPr>
        <b/>
        <sz val="10"/>
        <color theme="1"/>
        <rFont val="Verdana"/>
        <family val="2"/>
      </rPr>
      <t xml:space="preserve"> (t) </t>
    </r>
    <r>
      <rPr>
        <sz val="10"/>
        <color theme="1"/>
        <rFont val="Verdana"/>
        <family val="2"/>
      </rPr>
      <t>= 1-exp(-kdeg*t)
Enter the calculated value(s) above, overwriting the default one(s).</t>
    </r>
  </si>
  <si>
    <r>
      <t xml:space="preserve">Refinement possible both </t>
    </r>
    <r>
      <rPr>
        <b/>
        <sz val="10"/>
        <color theme="1"/>
        <rFont val="Verdana"/>
        <family val="2"/>
      </rPr>
      <t>for substance and for product authorisation</t>
    </r>
    <r>
      <rPr>
        <sz val="10"/>
        <color theme="1"/>
        <rFont val="Verdana"/>
        <family val="2"/>
      </rPr>
      <t>. If measured data is not available introduce here the value calculated above under Tier 1, for the F</t>
    </r>
    <r>
      <rPr>
        <vertAlign val="subscript"/>
        <sz val="10"/>
        <color theme="1"/>
        <rFont val="Verdana"/>
        <family val="2"/>
      </rPr>
      <t>slipt,evap</t>
    </r>
    <r>
      <rPr>
        <sz val="10"/>
        <color theme="1"/>
        <rFont val="Verdana"/>
        <family val="2"/>
      </rPr>
      <t>.</t>
    </r>
  </si>
  <si>
    <t>Vapour pressure of the substance at 20°C</t>
  </si>
  <si>
    <t>Pvap at 20°C</t>
  </si>
  <si>
    <t>4. Enter the vapour pressure of the substance at 20°C.</t>
  </si>
  <si>
    <r>
      <t xml:space="preserve"> </t>
    </r>
    <r>
      <rPr>
        <b/>
        <sz val="10"/>
        <color theme="1"/>
        <rFont val="Verdana"/>
        <family val="2"/>
      </rPr>
      <t>C</t>
    </r>
    <r>
      <rPr>
        <b/>
        <vertAlign val="subscript"/>
        <sz val="10"/>
        <color theme="1"/>
        <rFont val="Verdana"/>
        <family val="2"/>
      </rPr>
      <t xml:space="preserve">STP,inf </t>
    </r>
    <r>
      <rPr>
        <sz val="10"/>
        <color theme="1"/>
        <rFont val="Verdana"/>
        <family val="2"/>
      </rPr>
      <t>=(C</t>
    </r>
    <r>
      <rPr>
        <vertAlign val="subscript"/>
        <sz val="10"/>
        <color theme="1"/>
        <rFont val="Verdana"/>
        <family val="2"/>
      </rPr>
      <t>biocide,dil</t>
    </r>
    <r>
      <rPr>
        <sz val="10"/>
        <color theme="1"/>
        <rFont val="Verdana"/>
        <family val="2"/>
      </rPr>
      <t xml:space="preserve"> or C</t>
    </r>
    <r>
      <rPr>
        <vertAlign val="subscript"/>
        <sz val="10"/>
        <color theme="1"/>
        <rFont val="Verdana"/>
        <family val="2"/>
      </rPr>
      <t xml:space="preserve">biocide,conc </t>
    </r>
    <r>
      <rPr>
        <sz val="10"/>
        <color theme="1"/>
        <rFont val="Verdana"/>
        <family val="2"/>
      </rPr>
      <t>*F</t>
    </r>
    <r>
      <rPr>
        <vertAlign val="subscript"/>
        <sz val="10"/>
        <color theme="1"/>
        <rFont val="Verdana"/>
        <family val="2"/>
      </rPr>
      <t>conc</t>
    </r>
    <r>
      <rPr>
        <sz val="10"/>
        <color theme="1"/>
        <rFont val="Verdana"/>
        <family val="2"/>
      </rPr>
      <t>)*D</t>
    </r>
    <r>
      <rPr>
        <vertAlign val="subscript"/>
        <sz val="10"/>
        <color theme="1"/>
        <rFont val="Verdana"/>
        <family val="2"/>
      </rPr>
      <t>company→STP</t>
    </r>
    <r>
      <rPr>
        <vertAlign val="superscript"/>
        <sz val="10"/>
        <color theme="1"/>
        <rFont val="Verdana"/>
        <family val="2"/>
      </rPr>
      <t xml:space="preserve"> -1</t>
    </r>
    <r>
      <rPr>
        <sz val="10"/>
        <color theme="1"/>
        <rFont val="Verdana"/>
        <family val="2"/>
      </rPr>
      <t xml:space="preserve"> *F</t>
    </r>
    <r>
      <rPr>
        <vertAlign val="subscript"/>
        <sz val="10"/>
        <color theme="1"/>
        <rFont val="Verdana"/>
        <family val="2"/>
      </rPr>
      <t>form</t>
    </r>
    <r>
      <rPr>
        <sz val="10"/>
        <color theme="1"/>
        <rFont val="Verdana"/>
        <family val="2"/>
      </rPr>
      <t>*F</t>
    </r>
    <r>
      <rPr>
        <vertAlign val="subscript"/>
        <sz val="10"/>
        <color theme="1"/>
        <rFont val="Verdana"/>
        <family val="2"/>
      </rPr>
      <t>split,evap</t>
    </r>
    <r>
      <rPr>
        <sz val="10"/>
        <color theme="1"/>
        <rFont val="Verdana"/>
        <family val="2"/>
      </rPr>
      <t>*(1-F</t>
    </r>
    <r>
      <rPr>
        <vertAlign val="subscript"/>
        <sz val="10"/>
        <color theme="1"/>
        <rFont val="Verdana"/>
        <family val="2"/>
      </rPr>
      <t>elim</t>
    </r>
    <r>
      <rPr>
        <sz val="10"/>
        <color theme="1"/>
        <rFont val="Verdana"/>
        <family val="2"/>
      </rPr>
      <t>)*F</t>
    </r>
    <r>
      <rPr>
        <vertAlign val="subscript"/>
        <sz val="10"/>
        <color theme="1"/>
        <rFont val="Verdana"/>
        <family val="2"/>
      </rPr>
      <t>mwf</t>
    </r>
    <r>
      <rPr>
        <sz val="10"/>
        <color theme="1"/>
        <rFont val="Verdana"/>
        <family val="2"/>
      </rPr>
      <t>*1000</t>
    </r>
  </si>
  <si>
    <r>
      <t>mg.L</t>
    </r>
    <r>
      <rPr>
        <vertAlign val="superscript"/>
        <sz val="10"/>
        <rFont val="Verdana"/>
        <family val="2"/>
      </rPr>
      <t>-1</t>
    </r>
  </si>
  <si>
    <r>
      <rPr>
        <b/>
        <sz val="10"/>
        <color theme="1"/>
        <rFont val="Verdana"/>
        <family val="2"/>
      </rPr>
      <t>C</t>
    </r>
    <r>
      <rPr>
        <b/>
        <vertAlign val="subscript"/>
        <sz val="10"/>
        <color theme="1"/>
        <rFont val="Verdana"/>
        <family val="2"/>
      </rPr>
      <t>STP,inf</t>
    </r>
    <r>
      <rPr>
        <b/>
        <sz val="10"/>
        <color theme="1"/>
        <rFont val="Verdana"/>
        <family val="2"/>
      </rPr>
      <t xml:space="preserve"> =</t>
    </r>
    <r>
      <rPr>
        <sz val="10"/>
        <color theme="1"/>
        <rFont val="Verdana"/>
        <family val="2"/>
      </rPr>
      <t>(C</t>
    </r>
    <r>
      <rPr>
        <vertAlign val="subscript"/>
        <sz val="10"/>
        <color theme="1"/>
        <rFont val="Verdana"/>
        <family val="2"/>
      </rPr>
      <t>biocide,dil</t>
    </r>
    <r>
      <rPr>
        <sz val="10"/>
        <color theme="1"/>
        <rFont val="Verdana"/>
        <family val="2"/>
      </rPr>
      <t xml:space="preserve"> or C</t>
    </r>
    <r>
      <rPr>
        <vertAlign val="subscript"/>
        <sz val="10"/>
        <color theme="1"/>
        <rFont val="Verdana"/>
        <family val="2"/>
      </rPr>
      <t>biocide,conc</t>
    </r>
    <r>
      <rPr>
        <sz val="10"/>
        <color theme="1"/>
        <rFont val="Verdana"/>
        <family val="2"/>
      </rPr>
      <t>*F</t>
    </r>
    <r>
      <rPr>
        <vertAlign val="subscript"/>
        <sz val="10"/>
        <color theme="1"/>
        <rFont val="Verdana"/>
        <family val="2"/>
      </rPr>
      <t>conc</t>
    </r>
    <r>
      <rPr>
        <sz val="10"/>
        <color theme="1"/>
        <rFont val="Verdana"/>
        <family val="2"/>
      </rPr>
      <t>)*D</t>
    </r>
    <r>
      <rPr>
        <vertAlign val="subscript"/>
        <sz val="10"/>
        <color theme="1"/>
        <rFont val="Verdana"/>
        <family val="2"/>
      </rPr>
      <t>company→STP</t>
    </r>
    <r>
      <rPr>
        <vertAlign val="superscript"/>
        <sz val="10"/>
        <color theme="1"/>
        <rFont val="Verdana"/>
        <family val="2"/>
      </rPr>
      <t xml:space="preserve"> -1</t>
    </r>
    <r>
      <rPr>
        <sz val="10"/>
        <color theme="1"/>
        <rFont val="Verdana"/>
        <family val="2"/>
      </rPr>
      <t xml:space="preserve"> *F</t>
    </r>
    <r>
      <rPr>
        <vertAlign val="subscript"/>
        <sz val="10"/>
        <color theme="1"/>
        <rFont val="Verdana"/>
        <family val="2"/>
      </rPr>
      <t>form</t>
    </r>
    <r>
      <rPr>
        <sz val="10"/>
        <color theme="1"/>
        <rFont val="Verdana"/>
        <family val="2"/>
      </rPr>
      <t>*F</t>
    </r>
    <r>
      <rPr>
        <vertAlign val="subscript"/>
        <sz val="10"/>
        <color theme="1"/>
        <rFont val="Verdana"/>
        <family val="2"/>
      </rPr>
      <t>split,Kow</t>
    </r>
    <r>
      <rPr>
        <sz val="10"/>
        <color theme="1"/>
        <rFont val="Verdana"/>
        <family val="2"/>
      </rPr>
      <t>*(1-F</t>
    </r>
    <r>
      <rPr>
        <vertAlign val="subscript"/>
        <sz val="10"/>
        <color theme="1"/>
        <rFont val="Verdana"/>
        <family val="2"/>
      </rPr>
      <t>elim</t>
    </r>
    <r>
      <rPr>
        <sz val="10"/>
        <color theme="1"/>
        <rFont val="Verdana"/>
        <family val="2"/>
      </rPr>
      <t>)*F</t>
    </r>
    <r>
      <rPr>
        <vertAlign val="subscript"/>
        <sz val="10"/>
        <color theme="1"/>
        <rFont val="Verdana"/>
        <family val="2"/>
      </rPr>
      <t>mwf</t>
    </r>
    <r>
      <rPr>
        <sz val="10"/>
        <color theme="1"/>
        <rFont val="Verdana"/>
        <family val="2"/>
      </rPr>
      <t>*1000</t>
    </r>
  </si>
  <si>
    <r>
      <rPr>
        <b/>
        <sz val="10"/>
        <color theme="1"/>
        <rFont val="Verdana"/>
        <family val="2"/>
      </rPr>
      <t>C</t>
    </r>
    <r>
      <rPr>
        <b/>
        <vertAlign val="subscript"/>
        <sz val="10"/>
        <color theme="1"/>
        <rFont val="Verdana"/>
        <family val="2"/>
      </rPr>
      <t>STP,inf</t>
    </r>
    <r>
      <rPr>
        <sz val="10"/>
        <color theme="1"/>
        <rFont val="Verdana"/>
        <family val="2"/>
      </rPr>
      <t xml:space="preserve"> =(C</t>
    </r>
    <r>
      <rPr>
        <vertAlign val="subscript"/>
        <sz val="10"/>
        <color theme="1"/>
        <rFont val="Verdana"/>
        <family val="2"/>
      </rPr>
      <t>biocide,dil</t>
    </r>
    <r>
      <rPr>
        <sz val="10"/>
        <color theme="1"/>
        <rFont val="Verdana"/>
        <family val="2"/>
      </rPr>
      <t xml:space="preserve"> or  C</t>
    </r>
    <r>
      <rPr>
        <vertAlign val="subscript"/>
        <sz val="10"/>
        <color theme="1"/>
        <rFont val="Verdana"/>
        <family val="2"/>
      </rPr>
      <t>biocide,conc</t>
    </r>
    <r>
      <rPr>
        <sz val="10"/>
        <color theme="1"/>
        <rFont val="Verdana"/>
        <family val="2"/>
      </rPr>
      <t xml:space="preserve"> *F</t>
    </r>
    <r>
      <rPr>
        <vertAlign val="subscript"/>
        <sz val="10"/>
        <color theme="1"/>
        <rFont val="Verdana"/>
        <family val="2"/>
      </rPr>
      <t>conc</t>
    </r>
    <r>
      <rPr>
        <sz val="10"/>
        <color theme="1"/>
        <rFont val="Verdana"/>
        <family val="2"/>
      </rPr>
      <t>)*D</t>
    </r>
    <r>
      <rPr>
        <vertAlign val="subscript"/>
        <sz val="10"/>
        <color theme="1"/>
        <rFont val="Verdana"/>
        <family val="2"/>
      </rPr>
      <t>company→STP</t>
    </r>
    <r>
      <rPr>
        <vertAlign val="superscript"/>
        <sz val="10"/>
        <color theme="1"/>
        <rFont val="Verdana"/>
        <family val="2"/>
      </rPr>
      <t xml:space="preserve"> -1 </t>
    </r>
    <r>
      <rPr>
        <sz val="10"/>
        <color theme="1"/>
        <rFont val="Verdana"/>
        <family val="2"/>
      </rPr>
      <t>*F</t>
    </r>
    <r>
      <rPr>
        <vertAlign val="subscript"/>
        <sz val="10"/>
        <color theme="1"/>
        <rFont val="Verdana"/>
        <family val="2"/>
      </rPr>
      <t>form</t>
    </r>
    <r>
      <rPr>
        <sz val="10"/>
        <color theme="1"/>
        <rFont val="Verdana"/>
        <family val="2"/>
      </rPr>
      <t>*F</t>
    </r>
    <r>
      <rPr>
        <vertAlign val="subscript"/>
        <sz val="10"/>
        <color theme="1"/>
        <rFont val="Verdana"/>
        <family val="2"/>
      </rPr>
      <t>split,evap</t>
    </r>
    <r>
      <rPr>
        <sz val="10"/>
        <color theme="1"/>
        <rFont val="Verdana"/>
        <family val="2"/>
      </rPr>
      <t>*(1-F</t>
    </r>
    <r>
      <rPr>
        <vertAlign val="subscript"/>
        <sz val="10"/>
        <color theme="1"/>
        <rFont val="Verdana"/>
        <family val="2"/>
      </rPr>
      <t>elim</t>
    </r>
    <r>
      <rPr>
        <sz val="10"/>
        <color theme="1"/>
        <rFont val="Verdana"/>
        <family val="2"/>
      </rPr>
      <t>)*(1-F</t>
    </r>
    <r>
      <rPr>
        <vertAlign val="subscript"/>
        <sz val="10"/>
        <color theme="1"/>
        <rFont val="Verdana"/>
        <family val="2"/>
      </rPr>
      <t>elim,storage+more</t>
    </r>
    <r>
      <rPr>
        <sz val="10"/>
        <color theme="1"/>
        <rFont val="Verdana"/>
        <family val="2"/>
      </rPr>
      <t>)*F</t>
    </r>
    <r>
      <rPr>
        <vertAlign val="subscript"/>
        <sz val="10"/>
        <color theme="1"/>
        <rFont val="Verdana"/>
        <family val="2"/>
      </rPr>
      <t>mwf</t>
    </r>
    <r>
      <rPr>
        <sz val="10"/>
        <color theme="1"/>
        <rFont val="Verdana"/>
        <family val="2"/>
      </rPr>
      <t>*1000</t>
    </r>
  </si>
  <si>
    <r>
      <rPr>
        <b/>
        <sz val="10"/>
        <color theme="1"/>
        <rFont val="Verdana"/>
        <family val="2"/>
      </rPr>
      <t>C</t>
    </r>
    <r>
      <rPr>
        <b/>
        <vertAlign val="subscript"/>
        <sz val="10"/>
        <color theme="1"/>
        <rFont val="Verdana"/>
        <family val="2"/>
      </rPr>
      <t>STP,inf</t>
    </r>
    <r>
      <rPr>
        <sz val="10"/>
        <color theme="1"/>
        <rFont val="Verdana"/>
        <family val="2"/>
      </rPr>
      <t xml:space="preserve"> =(C</t>
    </r>
    <r>
      <rPr>
        <vertAlign val="subscript"/>
        <sz val="10"/>
        <color theme="1"/>
        <rFont val="Verdana"/>
        <family val="2"/>
      </rPr>
      <t>biocide,dil</t>
    </r>
    <r>
      <rPr>
        <sz val="10"/>
        <color theme="1"/>
        <rFont val="Verdana"/>
        <family val="2"/>
      </rPr>
      <t xml:space="preserve"> or C</t>
    </r>
    <r>
      <rPr>
        <vertAlign val="subscript"/>
        <sz val="10"/>
        <color theme="1"/>
        <rFont val="Verdana"/>
        <family val="2"/>
      </rPr>
      <t>biocide,conc</t>
    </r>
    <r>
      <rPr>
        <sz val="10"/>
        <color theme="1"/>
        <rFont val="Verdana"/>
        <family val="2"/>
      </rPr>
      <t>*F</t>
    </r>
    <r>
      <rPr>
        <vertAlign val="subscript"/>
        <sz val="10"/>
        <color theme="1"/>
        <rFont val="Verdana"/>
        <family val="2"/>
      </rPr>
      <t>conc</t>
    </r>
    <r>
      <rPr>
        <sz val="10"/>
        <color theme="1"/>
        <rFont val="Verdana"/>
        <family val="2"/>
      </rPr>
      <t>)*D</t>
    </r>
    <r>
      <rPr>
        <vertAlign val="subscript"/>
        <sz val="10"/>
        <color theme="1"/>
        <rFont val="Verdana"/>
        <family val="2"/>
      </rPr>
      <t>company→STP</t>
    </r>
    <r>
      <rPr>
        <vertAlign val="superscript"/>
        <sz val="10"/>
        <color theme="1"/>
        <rFont val="Verdana"/>
        <family val="2"/>
      </rPr>
      <t xml:space="preserve"> -1</t>
    </r>
    <r>
      <rPr>
        <sz val="10"/>
        <color theme="1"/>
        <rFont val="Verdana"/>
        <family val="2"/>
      </rPr>
      <t xml:space="preserve"> *F</t>
    </r>
    <r>
      <rPr>
        <vertAlign val="subscript"/>
        <sz val="10"/>
        <color theme="1"/>
        <rFont val="Verdana"/>
        <family val="2"/>
      </rPr>
      <t>form</t>
    </r>
    <r>
      <rPr>
        <sz val="10"/>
        <color theme="1"/>
        <rFont val="Verdana"/>
        <family val="2"/>
      </rPr>
      <t>*F</t>
    </r>
    <r>
      <rPr>
        <vertAlign val="subscript"/>
        <sz val="10"/>
        <color theme="1"/>
        <rFont val="Verdana"/>
        <family val="2"/>
      </rPr>
      <t>split,Kow</t>
    </r>
    <r>
      <rPr>
        <sz val="10"/>
        <color theme="1"/>
        <rFont val="Verdana"/>
        <family val="2"/>
      </rPr>
      <t>*(1-F</t>
    </r>
    <r>
      <rPr>
        <vertAlign val="subscript"/>
        <sz val="10"/>
        <color theme="1"/>
        <rFont val="Verdana"/>
        <family val="2"/>
      </rPr>
      <t>elim</t>
    </r>
    <r>
      <rPr>
        <sz val="10"/>
        <color theme="1"/>
        <rFont val="Verdana"/>
        <family val="2"/>
      </rPr>
      <t>)*(1-F</t>
    </r>
    <r>
      <rPr>
        <vertAlign val="subscript"/>
        <sz val="10"/>
        <color theme="1"/>
        <rFont val="Verdana"/>
        <family val="2"/>
      </rPr>
      <t>elim,storage+more</t>
    </r>
    <r>
      <rPr>
        <sz val="10"/>
        <color theme="1"/>
        <rFont val="Verdana"/>
        <family val="2"/>
      </rPr>
      <t>)*F</t>
    </r>
    <r>
      <rPr>
        <vertAlign val="subscript"/>
        <sz val="10"/>
        <color theme="1"/>
        <rFont val="Verdana"/>
        <family val="2"/>
      </rPr>
      <t>mwf</t>
    </r>
    <r>
      <rPr>
        <sz val="10"/>
        <color theme="1"/>
        <rFont val="Verdana"/>
        <family val="2"/>
      </rPr>
      <t>*1000</t>
    </r>
  </si>
  <si>
    <t>Traditional emulsions and water soluble mwf (bactericide)</t>
  </si>
  <si>
    <t>Synthetic emulsions (bactericide)</t>
  </si>
  <si>
    <t>Fungicide - all wm mwf</t>
  </si>
  <si>
    <r>
      <t>If F</t>
    </r>
    <r>
      <rPr>
        <vertAlign val="subscript"/>
        <sz val="10"/>
        <rFont val="Verdana"/>
        <family val="2"/>
      </rPr>
      <t>conc</t>
    </r>
    <r>
      <rPr>
        <sz val="10"/>
        <rFont val="Verdana"/>
        <family val="2"/>
      </rPr>
      <t xml:space="preserve"> is not known, select activity, type of emulsion (bactericide) or fungicide</t>
    </r>
  </si>
  <si>
    <r>
      <t>2. Enter the value for the fraction of mwf concentrate in diluted mwf fluid (F</t>
    </r>
    <r>
      <rPr>
        <vertAlign val="subscript"/>
        <sz val="10"/>
        <rFont val="Verdana"/>
        <family val="2"/>
      </rPr>
      <t>conc</t>
    </r>
    <r>
      <rPr>
        <sz val="10"/>
        <rFont val="Verdana"/>
        <family val="2"/>
      </rPr>
      <t>). If not known, select the activity, type of emulsion (bactericides) or fungicide (all wm mwf), and Fconc will be automatically displayed.</t>
    </r>
  </si>
  <si>
    <t>TIER 2 / 3</t>
  </si>
  <si>
    <t>For Tier 2, use below the DT50 value from the hydrolisys study. For further refinement (Tier 3) use below the DT50 value from a degradation test in the metal working fluid.</t>
  </si>
  <si>
    <t>Tier 2/3 calculations</t>
  </si>
  <si>
    <r>
      <t>1. It is possible to refine the output from Tier 1 calculations by refining some of the input parameters. The refined input parameters must be inserted in the "</t>
    </r>
    <r>
      <rPr>
        <b/>
        <sz val="10"/>
        <rFont val="Verdana"/>
        <family val="2"/>
      </rPr>
      <t>Tier 2/3" section of the table</t>
    </r>
    <r>
      <rPr>
        <sz val="10"/>
        <rFont val="Verdana"/>
        <family val="2"/>
      </rPr>
      <t>, overwriting the default ones.</t>
    </r>
  </si>
  <si>
    <t>2. Degradation of the substance can be taken into account in the Tier 2/3 calculations. For that, the input parameters degradation rate constant and time between the last dosing and the start of the waste treatment, are needed. For Tier 2, the DT50 value from the hydrolisys study should be used. For further refinement (Tier 3) the DT50 value from a degradation test in the metal working fluid should be used.</t>
  </si>
  <si>
    <r>
      <t xml:space="preserve">Refinement possible both </t>
    </r>
    <r>
      <rPr>
        <b/>
        <sz val="10"/>
        <color theme="1"/>
        <rFont val="Verdana"/>
        <family val="2"/>
      </rPr>
      <t>for substance and for product authorisation</t>
    </r>
    <r>
      <rPr>
        <sz val="10"/>
        <color theme="1"/>
        <rFont val="Verdana"/>
        <family val="2"/>
      </rPr>
      <t xml:space="preserve">: </t>
    </r>
    <r>
      <rPr>
        <sz val="10"/>
        <color rgb="FFFF0000"/>
        <rFont val="Verdana"/>
        <family val="2"/>
      </rPr>
      <t>see footnote (5)</t>
    </r>
    <r>
      <rPr>
        <b/>
        <sz val="10"/>
        <color theme="1"/>
        <rFont val="Verdana"/>
        <family val="2"/>
      </rPr>
      <t xml:space="preserve">. </t>
    </r>
    <r>
      <rPr>
        <sz val="10"/>
        <color theme="1"/>
        <rFont val="Verdana"/>
        <family val="2"/>
      </rPr>
      <t>If measured data is not available introduce here the value calculated above under Tier 1, for the F</t>
    </r>
    <r>
      <rPr>
        <vertAlign val="subscript"/>
        <sz val="10"/>
        <color theme="1"/>
        <rFont val="Verdana"/>
        <family val="2"/>
      </rPr>
      <t>slipt,Kow</t>
    </r>
    <r>
      <rPr>
        <sz val="10"/>
        <color theme="1"/>
        <rFont val="Verdana"/>
        <family val="2"/>
      </rPr>
      <t>.</t>
    </r>
  </si>
  <si>
    <r>
      <t xml:space="preserve">Refinement possible both </t>
    </r>
    <r>
      <rPr>
        <b/>
        <sz val="10"/>
        <color theme="1"/>
        <rFont val="Verdana"/>
        <family val="2"/>
      </rPr>
      <t>for substance and for product authorisation</t>
    </r>
    <r>
      <rPr>
        <sz val="10"/>
        <color theme="1"/>
        <rFont val="Verdana"/>
        <family val="2"/>
      </rPr>
      <t xml:space="preserve">: </t>
    </r>
    <r>
      <rPr>
        <sz val="10"/>
        <color rgb="FFFF0000"/>
        <rFont val="Verdana"/>
        <family val="2"/>
      </rPr>
      <t>see footnote (4)</t>
    </r>
    <r>
      <rPr>
        <sz val="10"/>
        <color theme="1"/>
        <rFont val="Verdana"/>
        <family val="2"/>
      </rPr>
      <t>. If the value is refined through the calculations below, enter the calculated values here (overwriting the default value).</t>
    </r>
  </si>
  <si>
    <r>
      <t xml:space="preserve">Refinement possible both </t>
    </r>
    <r>
      <rPr>
        <b/>
        <sz val="10"/>
        <color theme="1"/>
        <rFont val="Verdana"/>
        <family val="2"/>
      </rPr>
      <t>for substance and for product authorisation</t>
    </r>
    <r>
      <rPr>
        <sz val="10"/>
        <color theme="1"/>
        <rFont val="Verdana"/>
        <family val="2"/>
      </rPr>
      <t xml:space="preserve">: </t>
    </r>
    <r>
      <rPr>
        <sz val="10"/>
        <color rgb="FFFF0000"/>
        <rFont val="Verdana"/>
        <family val="2"/>
      </rPr>
      <t>see footnote (3)</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</si>
</sst>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0"/>
      <color theme="1"/>
      <name val="Verdana"/>
      <family val="2"/>
    </font>
    <font>
      <sz val="10"/>
      <color rgb="FF3F3F76"/>
      <name val="Verdana"/>
      <family val="2"/>
    </font>
    <font>
      <b/>
      <sz val="10"/>
      <color theme="0"/>
      <name val="Verdana"/>
      <family val="2"/>
    </font>
    <font>
      <b/>
      <sz val="10"/>
      <color theme="1"/>
      <name val="Verdana"/>
      <family val="2"/>
    </font>
    <font>
      <sz val="10"/>
      <name val="Verdana"/>
      <family val="2"/>
    </font>
    <font>
      <i/>
      <sz val="10"/>
      <color theme="1"/>
      <name val="Verdana"/>
      <family val="2"/>
    </font>
    <font>
      <i/>
      <sz val="10"/>
      <color rgb="FF0070C0"/>
      <name val="Verdana"/>
      <family val="2"/>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sz val="12"/>
      <color theme="0"/>
      <name val="Verdana"/>
      <family val="2"/>
    </font>
    <font>
      <i/>
      <vertAlign val="superscript"/>
      <sz val="10"/>
      <color rgb="FF0070C0"/>
      <name val="Verdana"/>
      <family val="2"/>
    </font>
    <font>
      <sz val="10"/>
      <name val="Arial"/>
      <family val="2"/>
    </font>
    <font>
      <i/>
      <sz val="1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u/>
      <sz val="12"/>
      <color theme="10"/>
      <name val="Verdana"/>
      <family val="2"/>
    </font>
    <font>
      <b/>
      <sz val="10"/>
      <color rgb="FFEFB011"/>
      <name val="Verdana"/>
      <family val="2"/>
    </font>
    <font>
      <b/>
      <sz val="11"/>
      <color rgb="FFFF0000"/>
      <name val="Verdana"/>
      <family val="2"/>
    </font>
    <font>
      <sz val="11"/>
      <color rgb="FFFF0000"/>
      <name val="Verdana"/>
      <family val="2"/>
    </font>
    <font>
      <b/>
      <sz val="14"/>
      <color theme="1"/>
      <name val="Verdana"/>
      <family val="2"/>
    </font>
    <font>
      <b/>
      <sz val="10"/>
      <name val="Verdana"/>
      <family val="2"/>
    </font>
    <font>
      <vertAlign val="subscript"/>
      <sz val="10"/>
      <name val="Verdana"/>
      <family val="2"/>
    </font>
    <font>
      <b/>
      <sz val="10"/>
      <color rgb="FF3F3F3F"/>
      <name val="Verdana"/>
      <family val="2"/>
    </font>
    <font>
      <sz val="10"/>
      <color rgb="FFFF0000"/>
      <name val="Verdana"/>
      <family val="2"/>
    </font>
    <font>
      <vertAlign val="superscript"/>
      <sz val="10"/>
      <name val="Verdana"/>
      <family val="2"/>
    </font>
    <font>
      <sz val="10"/>
      <name val="Calibri"/>
      <family val="2"/>
    </font>
    <font>
      <b/>
      <sz val="11"/>
      <color rgb="FFFA7D00"/>
      <name val="Calibri"/>
      <family val="2"/>
      <scheme val="minor"/>
    </font>
    <font>
      <b/>
      <vertAlign val="subscript"/>
      <sz val="10"/>
      <color theme="1"/>
      <name val="Verdana"/>
      <family val="2"/>
    </font>
    <font>
      <vertAlign val="subscript"/>
      <sz val="10"/>
      <color theme="1"/>
      <name val="Calibri"/>
      <family val="2"/>
    </font>
    <font>
      <b/>
      <sz val="11"/>
      <color theme="0"/>
      <name val="Calibri"/>
      <family val="2"/>
      <scheme val="minor"/>
    </font>
    <font>
      <b/>
      <sz val="12"/>
      <name val="Verdana"/>
      <family val="2"/>
    </font>
    <font>
      <b/>
      <i/>
      <sz val="10"/>
      <name val="Verdana"/>
      <family val="2"/>
    </font>
    <font>
      <i/>
      <u/>
      <sz val="10"/>
      <color rgb="FF0070C0"/>
      <name val="Verdana"/>
      <family val="2"/>
    </font>
    <font>
      <b/>
      <i/>
      <sz val="10"/>
      <color rgb="FF0070C0"/>
      <name val="Verdana"/>
      <family val="2"/>
    </font>
    <font>
      <i/>
      <vertAlign val="subscript"/>
      <sz val="10"/>
      <color rgb="FF0070C0"/>
      <name val="Verdana"/>
      <family val="2"/>
    </font>
    <font>
      <sz val="9"/>
      <color theme="1"/>
      <name val="Verdana"/>
      <family val="2"/>
    </font>
    <font>
      <sz val="14"/>
      <color theme="1"/>
      <name val="Verdana"/>
      <family val="2"/>
    </font>
    <font>
      <b/>
      <vertAlign val="subscript"/>
      <sz val="10"/>
      <name val="Verdana"/>
      <family val="2"/>
    </font>
    <font>
      <sz val="11"/>
      <name val="Verdana"/>
      <family val="2"/>
    </font>
    <font>
      <b/>
      <sz val="11"/>
      <name val="Verdana"/>
      <family val="2"/>
    </font>
    <font>
      <u/>
      <sz val="10"/>
      <name val="Verdana"/>
      <family val="2"/>
    </font>
    <font>
      <i/>
      <u/>
      <sz val="10"/>
      <name val="Verdana"/>
      <family val="2"/>
    </font>
    <font>
      <b/>
      <sz val="10"/>
      <color theme="0"/>
      <name val="Calibri"/>
      <family val="2"/>
      <scheme val="minor"/>
    </font>
    <font>
      <b/>
      <sz val="10"/>
      <color rgb="FFFA7D00"/>
      <name val="Calibri"/>
      <family val="2"/>
      <scheme val="minor"/>
    </font>
    <font>
      <b/>
      <sz val="10"/>
      <color rgb="FFFF0000"/>
      <name val="Verdana"/>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rgb="FFA5A5A5"/>
      </patternFill>
    </fill>
    <fill>
      <patternFill patternType="solid">
        <fgColor theme="1"/>
        <bgColor indexed="64"/>
      </patternFill>
    </fill>
    <fill>
      <patternFill patternType="solid">
        <fgColor theme="0" tint="-4.9989318521683403E-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rgb="FF3F3F3F"/>
      </right>
      <top/>
      <bottom/>
      <diagonal/>
    </border>
  </borders>
  <cellStyleXfs count="24">
    <xf numFmtId="0" fontId="0" fillId="0" borderId="0"/>
    <xf numFmtId="0" fontId="1" fillId="2"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0" borderId="3" applyNumberFormat="0" applyFill="0" applyAlignment="0" applyProtection="0"/>
    <xf numFmtId="0" fontId="16" fillId="0" borderId="0"/>
    <xf numFmtId="0" fontId="16" fillId="0" borderId="0"/>
    <xf numFmtId="0" fontId="7" fillId="0" borderId="0" applyNumberFormat="0" applyFill="0" applyBorder="0" applyAlignment="0" applyProtection="0"/>
    <xf numFmtId="0" fontId="18" fillId="0" borderId="0" applyNumberFormat="0" applyFill="0" applyBorder="0" applyAlignment="0" applyProtection="0"/>
    <xf numFmtId="0" fontId="30" fillId="3" borderId="5" applyNumberFormat="0" applyAlignment="0" applyProtection="0"/>
    <xf numFmtId="0" fontId="34" fillId="3" borderId="1" applyNumberFormat="0" applyAlignment="0" applyProtection="0"/>
    <xf numFmtId="0" fontId="37" fillId="8" borderId="12" applyNumberFormat="0" applyAlignment="0" applyProtection="0"/>
  </cellStyleXfs>
  <cellXfs count="209">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0" fillId="4" borderId="0" xfId="0" applyFill="1" applyAlignment="1">
      <alignment vertical="center"/>
    </xf>
    <xf numFmtId="0" fontId="14" fillId="7" borderId="0" xfId="18" applyFont="1" applyFill="1" applyBorder="1" applyAlignment="1">
      <alignment vertical="center"/>
    </xf>
    <xf numFmtId="0" fontId="14" fillId="4" borderId="0" xfId="18" applyFont="1" applyFill="1" applyBorder="1" applyAlignment="1">
      <alignment vertical="center"/>
    </xf>
    <xf numFmtId="14" fontId="0" fillId="4" borderId="0" xfId="0" applyNumberFormat="1" applyFill="1"/>
    <xf numFmtId="0" fontId="0" fillId="4" borderId="0" xfId="0" applyFill="1" applyAlignment="1">
      <alignment wrapText="1"/>
    </xf>
    <xf numFmtId="0" fontId="20" fillId="4" borderId="0" xfId="0" applyFont="1" applyFill="1"/>
    <xf numFmtId="0" fontId="21" fillId="4" borderId="0" xfId="0" applyFont="1" applyFill="1" applyAlignment="1"/>
    <xf numFmtId="0" fontId="5" fillId="4" borderId="0" xfId="0" applyFont="1" applyFill="1"/>
    <xf numFmtId="0" fontId="22" fillId="7" borderId="0" xfId="18" applyFont="1" applyFill="1" applyBorder="1" applyAlignment="1">
      <alignment vertical="center"/>
    </xf>
    <xf numFmtId="0" fontId="27" fillId="7" borderId="0" xfId="0" applyFont="1" applyFill="1" applyAlignment="1">
      <alignment vertical="center"/>
    </xf>
    <xf numFmtId="0" fontId="20" fillId="4" borderId="0" xfId="0" applyFont="1" applyFill="1" applyAlignment="1">
      <alignment vertical="center" wrapText="1"/>
    </xf>
    <xf numFmtId="0" fontId="19" fillId="4" borderId="0" xfId="16" applyFont="1" applyFill="1" applyBorder="1" applyAlignment="1">
      <alignment wrapText="1"/>
    </xf>
    <xf numFmtId="0" fontId="0" fillId="4" borderId="0" xfId="0" applyFill="1" applyBorder="1" applyAlignment="1" applyProtection="1">
      <alignment horizontal="center" vertical="center"/>
      <protection locked="0"/>
    </xf>
    <xf numFmtId="0" fontId="16" fillId="4" borderId="0" xfId="17" applyFill="1" applyAlignment="1" applyProtection="1">
      <alignment horizontal="center" vertical="center"/>
      <protection locked="0"/>
    </xf>
    <xf numFmtId="0" fontId="14" fillId="4" borderId="0" xfId="17" applyFont="1" applyFill="1" applyBorder="1" applyAlignment="1" applyProtection="1">
      <alignment vertical="center"/>
      <protection locked="0"/>
    </xf>
    <xf numFmtId="0" fontId="14" fillId="4" borderId="0" xfId="17" applyFont="1"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25" fillId="4" borderId="0" xfId="20" applyFont="1" applyFill="1" applyBorder="1" applyAlignment="1" applyProtection="1">
      <alignment vertical="center"/>
      <protection locked="0"/>
    </xf>
    <xf numFmtId="0" fontId="0" fillId="4" borderId="0" xfId="0" applyFill="1" applyAlignment="1" applyProtection="1">
      <alignment vertical="center"/>
      <protection locked="0"/>
    </xf>
    <xf numFmtId="0" fontId="26" fillId="4" borderId="0" xfId="20" applyFont="1" applyFill="1" applyBorder="1" applyAlignment="1" applyProtection="1">
      <alignment vertical="center" wrapText="1"/>
      <protection locked="0"/>
    </xf>
    <xf numFmtId="0" fontId="0" fillId="0" borderId="0" xfId="0" applyAlignment="1" applyProtection="1">
      <alignment vertical="center"/>
      <protection locked="0"/>
    </xf>
    <xf numFmtId="0" fontId="26" fillId="4" borderId="0" xfId="2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10" fillId="5" borderId="0" xfId="0" applyFont="1" applyFill="1" applyBorder="1" applyAlignment="1" applyProtection="1">
      <alignment vertical="center"/>
      <protection locked="0"/>
    </xf>
    <xf numFmtId="0" fontId="10" fillId="5" borderId="0" xfId="0" applyFont="1" applyFill="1" applyBorder="1" applyAlignment="1" applyProtection="1">
      <alignment horizontal="center" vertical="center"/>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center" vertical="center" wrapText="1"/>
      <protection locked="0"/>
    </xf>
    <xf numFmtId="0" fontId="0" fillId="4" borderId="0" xfId="0" applyFill="1" applyBorder="1" applyAlignment="1" applyProtection="1">
      <alignment horizontal="left" vertical="center"/>
      <protection locked="0"/>
    </xf>
    <xf numFmtId="0" fontId="6"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 fillId="5" borderId="0" xfId="0" applyFont="1" applyFill="1" applyBorder="1" applyAlignment="1" applyProtection="1">
      <alignment vertical="center"/>
      <protection locked="0"/>
    </xf>
    <xf numFmtId="0" fontId="2" fillId="5" borderId="0" xfId="0" applyFont="1" applyFill="1" applyBorder="1" applyAlignment="1" applyProtection="1">
      <alignment horizontal="left" vertical="center"/>
      <protection locked="0"/>
    </xf>
    <xf numFmtId="0" fontId="6" fillId="6" borderId="0" xfId="0" applyFont="1" applyFill="1" applyBorder="1" applyAlignment="1" applyProtection="1">
      <alignment vertical="center"/>
      <protection locked="0"/>
    </xf>
    <xf numFmtId="0" fontId="6" fillId="6" borderId="0" xfId="0" applyFont="1" applyFill="1" applyBorder="1" applyAlignment="1" applyProtection="1">
      <alignment horizontal="left" vertical="center"/>
      <protection locked="0"/>
    </xf>
    <xf numFmtId="0" fontId="4" fillId="4"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0" fontId="16" fillId="4" borderId="0" xfId="17" applyFill="1" applyAlignment="1" applyProtection="1">
      <alignment vertical="center"/>
      <protection locked="0"/>
    </xf>
    <xf numFmtId="0" fontId="9"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0" fillId="4" borderId="0" xfId="0" applyFont="1" applyFill="1" applyAlignment="1" applyProtection="1">
      <alignment vertical="center"/>
      <protection locked="0"/>
    </xf>
    <xf numFmtId="0" fontId="0" fillId="6" borderId="0" xfId="0" applyFont="1" applyFill="1" applyBorder="1" applyAlignment="1" applyProtection="1">
      <alignment horizontal="center" vertical="center" wrapText="1"/>
      <protection locked="0"/>
    </xf>
    <xf numFmtId="0" fontId="0" fillId="4" borderId="0" xfId="0" applyFill="1" applyAlignment="1">
      <alignment horizontal="right" vertical="center"/>
    </xf>
    <xf numFmtId="0" fontId="0" fillId="6" borderId="0" xfId="0" applyFont="1" applyFill="1" applyBorder="1" applyAlignment="1" applyProtection="1">
      <alignment vertical="center" wrapText="1"/>
      <protection locked="0"/>
    </xf>
    <xf numFmtId="0" fontId="9" fillId="4" borderId="0" xfId="0" applyFont="1" applyFill="1" applyBorder="1" applyAlignment="1" applyProtection="1">
      <alignment horizontal="center" vertical="center"/>
      <protection locked="0"/>
    </xf>
    <xf numFmtId="0" fontId="31" fillId="4" borderId="0" xfId="0" applyFont="1" applyFill="1"/>
    <xf numFmtId="0" fontId="26" fillId="4" borderId="0" xfId="0" applyFont="1" applyFill="1" applyAlignment="1">
      <alignment vertical="center"/>
    </xf>
    <xf numFmtId="0" fontId="31" fillId="4" borderId="0" xfId="0" applyFont="1" applyFill="1" applyAlignment="1">
      <alignment vertical="center"/>
    </xf>
    <xf numFmtId="0" fontId="4" fillId="6"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wrapText="1"/>
      <protection locked="0"/>
    </xf>
    <xf numFmtId="0" fontId="2" fillId="9" borderId="0" xfId="0" applyFont="1" applyFill="1" applyBorder="1" applyAlignment="1" applyProtection="1">
      <alignment horizontal="left" vertical="center" wrapText="1"/>
      <protection locked="0"/>
    </xf>
    <xf numFmtId="0" fontId="2" fillId="9" borderId="0" xfId="0" applyFont="1" applyFill="1" applyBorder="1" applyAlignment="1" applyProtection="1">
      <alignment vertical="center" wrapText="1"/>
      <protection locked="0"/>
    </xf>
    <xf numFmtId="0" fontId="2" fillId="9" borderId="0" xfId="0" applyFont="1" applyFill="1" applyBorder="1" applyAlignment="1" applyProtection="1">
      <alignment horizontal="center" vertical="center" wrapText="1"/>
      <protection locked="0"/>
    </xf>
    <xf numFmtId="0" fontId="38" fillId="4" borderId="0" xfId="0" applyFont="1" applyFill="1" applyBorder="1" applyAlignment="1" applyProtection="1">
      <alignment vertical="center"/>
      <protection locked="0"/>
    </xf>
    <xf numFmtId="0" fontId="38" fillId="4" borderId="0" xfId="0" applyFont="1" applyFill="1" applyBorder="1" applyAlignment="1" applyProtection="1">
      <alignment horizontal="center" vertical="center"/>
      <protection locked="0"/>
    </xf>
    <xf numFmtId="0" fontId="28" fillId="4" borderId="0" xfId="0" applyFont="1" applyFill="1" applyBorder="1" applyAlignment="1" applyProtection="1">
      <alignment vertical="center"/>
      <protection locked="0"/>
    </xf>
    <xf numFmtId="0" fontId="28" fillId="4" borderId="0" xfId="0" applyFont="1" applyFill="1" applyBorder="1" applyAlignment="1" applyProtection="1">
      <alignment horizontal="left" vertical="center"/>
      <protection locked="0"/>
    </xf>
    <xf numFmtId="0" fontId="17"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wrapText="1"/>
      <protection locked="0"/>
    </xf>
    <xf numFmtId="0" fontId="4" fillId="4" borderId="0" xfId="0" applyFont="1" applyFill="1" applyBorder="1" applyAlignment="1" applyProtection="1">
      <alignment horizontal="center" vertical="center"/>
    </xf>
    <xf numFmtId="0" fontId="39" fillId="4" borderId="0" xfId="0" applyFont="1" applyFill="1" applyBorder="1" applyAlignment="1" applyProtection="1">
      <alignment horizontal="center" vertical="center"/>
      <protection locked="0"/>
    </xf>
    <xf numFmtId="0" fontId="28"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right" vertical="center"/>
      <protection locked="0"/>
    </xf>
    <xf numFmtId="0" fontId="4" fillId="4" borderId="0" xfId="0" applyFont="1" applyFill="1" applyBorder="1" applyAlignment="1" applyProtection="1">
      <alignment horizontal="left" vertical="center" wrapText="1" indent="2"/>
      <protection locked="0"/>
    </xf>
    <xf numFmtId="0" fontId="28" fillId="4" borderId="0" xfId="0" applyFont="1" applyFill="1" applyBorder="1" applyAlignment="1" applyProtection="1">
      <alignment horizontal="left" vertical="center" wrapText="1" indent="2"/>
      <protection locked="0"/>
    </xf>
    <xf numFmtId="0" fontId="28" fillId="4" borderId="0" xfId="21" applyNumberFormat="1" applyFont="1" applyFill="1" applyBorder="1" applyAlignment="1" applyProtection="1">
      <alignment horizontal="center" vertical="center"/>
    </xf>
    <xf numFmtId="11" fontId="28" fillId="4" borderId="0" xfId="21" applyNumberFormat="1" applyFont="1" applyFill="1" applyBorder="1" applyAlignment="1" applyProtection="1">
      <alignment horizontal="center" vertical="center"/>
    </xf>
    <xf numFmtId="0" fontId="4" fillId="4" borderId="0" xfId="0" applyFont="1" applyFill="1" applyBorder="1" applyAlignment="1" applyProtection="1">
      <alignment horizontal="left" vertical="center" indent="2"/>
      <protection locked="0"/>
    </xf>
    <xf numFmtId="0" fontId="0"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xf>
    <xf numFmtId="0" fontId="43" fillId="4" borderId="0" xfId="0" applyFont="1" applyFill="1" applyBorder="1" applyAlignment="1" applyProtection="1">
      <alignment vertical="center"/>
      <protection locked="0"/>
    </xf>
    <xf numFmtId="0" fontId="43" fillId="4" borderId="0" xfId="0" applyFont="1" applyFill="1" applyAlignment="1" applyProtection="1">
      <alignment vertical="center"/>
      <protection locked="0"/>
    </xf>
    <xf numFmtId="0" fontId="0" fillId="6" borderId="0" xfId="0" applyFont="1" applyFill="1" applyBorder="1" applyAlignment="1" applyProtection="1">
      <alignment vertical="center"/>
      <protection locked="0"/>
    </xf>
    <xf numFmtId="0" fontId="0" fillId="4" borderId="0" xfId="0" applyFill="1" applyBorder="1" applyAlignment="1">
      <alignment vertical="center"/>
    </xf>
    <xf numFmtId="0" fontId="0" fillId="4" borderId="0" xfId="0" applyFill="1" applyBorder="1" applyAlignment="1">
      <alignment horizontal="right" vertical="center"/>
    </xf>
    <xf numFmtId="0" fontId="0" fillId="4" borderId="0" xfId="0" applyFill="1" applyBorder="1" applyAlignment="1">
      <alignment horizontal="center" vertical="center"/>
    </xf>
    <xf numFmtId="0" fontId="0" fillId="4" borderId="0" xfId="0" applyFill="1" applyBorder="1" applyAlignment="1">
      <alignment horizontal="left" vertical="center"/>
    </xf>
    <xf numFmtId="0" fontId="0" fillId="4" borderId="0" xfId="0" applyFont="1" applyFill="1" applyBorder="1" applyAlignment="1">
      <alignment vertical="center"/>
    </xf>
    <xf numFmtId="0" fontId="0" fillId="4" borderId="0" xfId="0" applyFont="1" applyFill="1" applyBorder="1" applyAlignment="1">
      <alignment horizontal="left" vertical="center"/>
    </xf>
    <xf numFmtId="0" fontId="3" fillId="4" borderId="0" xfId="0" applyFont="1" applyFill="1" applyBorder="1" applyAlignment="1">
      <alignment vertical="center" wrapText="1"/>
    </xf>
    <xf numFmtId="0" fontId="0" fillId="4" borderId="0" xfId="0" applyFont="1" applyFill="1" applyAlignment="1">
      <alignment vertical="center"/>
    </xf>
    <xf numFmtId="0" fontId="0" fillId="4" borderId="0" xfId="0" applyFont="1" applyFill="1" applyAlignment="1">
      <alignment horizontal="right" vertical="center"/>
    </xf>
    <xf numFmtId="0" fontId="0" fillId="4" borderId="0" xfId="0" applyFont="1" applyFill="1" applyBorder="1" applyAlignment="1">
      <alignment horizontal="center" vertical="center"/>
    </xf>
    <xf numFmtId="0" fontId="0" fillId="4" borderId="0" xfId="0" applyFont="1" applyFill="1" applyBorder="1" applyAlignment="1">
      <alignment vertical="center" wrapText="1"/>
    </xf>
    <xf numFmtId="0" fontId="0" fillId="4" borderId="0" xfId="0" applyFont="1" applyFill="1" applyBorder="1" applyAlignment="1">
      <alignment horizontal="right" vertical="center"/>
    </xf>
    <xf numFmtId="0" fontId="44" fillId="4" borderId="0" xfId="0" applyFont="1" applyFill="1" applyBorder="1" applyAlignment="1">
      <alignment vertical="center"/>
    </xf>
    <xf numFmtId="0" fontId="0" fillId="10" borderId="0" xfId="0" applyFont="1" applyFill="1" applyBorder="1" applyAlignment="1">
      <alignment vertical="center"/>
    </xf>
    <xf numFmtId="0" fontId="0" fillId="10" borderId="0" xfId="0" applyFont="1" applyFill="1" applyBorder="1" applyAlignment="1">
      <alignment vertical="center" wrapText="1"/>
    </xf>
    <xf numFmtId="0" fontId="3" fillId="10" borderId="2" xfId="0" applyFont="1" applyFill="1" applyBorder="1" applyAlignment="1">
      <alignment vertical="center"/>
    </xf>
    <xf numFmtId="0" fontId="4" fillId="6" borderId="0" xfId="0" applyFont="1" applyFill="1" applyBorder="1" applyAlignment="1" applyProtection="1">
      <alignment horizontal="right" vertical="center"/>
      <protection locked="0"/>
    </xf>
    <xf numFmtId="0" fontId="4" fillId="6" borderId="14" xfId="0" applyFont="1" applyFill="1" applyBorder="1" applyAlignment="1" applyProtection="1">
      <alignment horizontal="left" vertical="center" wrapText="1"/>
      <protection locked="0"/>
    </xf>
    <xf numFmtId="0" fontId="4" fillId="6" borderId="14"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left" vertical="center" wrapText="1"/>
      <protection locked="0"/>
    </xf>
    <xf numFmtId="0" fontId="4" fillId="6" borderId="19" xfId="0" applyFont="1" applyFill="1" applyBorder="1" applyAlignment="1" applyProtection="1">
      <alignment horizontal="right" vertical="center"/>
      <protection locked="0"/>
    </xf>
    <xf numFmtId="0" fontId="4" fillId="6" borderId="19" xfId="0" applyFont="1" applyFill="1" applyBorder="1" applyAlignment="1" applyProtection="1">
      <alignment horizontal="center" vertical="center" wrapText="1"/>
      <protection locked="0"/>
    </xf>
    <xf numFmtId="0" fontId="4" fillId="6" borderId="19"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6" fillId="4" borderId="0" xfId="0" applyFont="1" applyFill="1" applyBorder="1" applyAlignment="1">
      <alignment vertical="center"/>
    </xf>
    <xf numFmtId="0" fontId="46" fillId="4" borderId="0" xfId="17" applyFont="1" applyFill="1" applyBorder="1" applyAlignment="1">
      <alignment vertical="center"/>
    </xf>
    <xf numFmtId="0" fontId="46" fillId="4" borderId="0" xfId="17" applyFont="1" applyFill="1" applyBorder="1" applyAlignment="1" applyProtection="1">
      <alignment vertical="center"/>
      <protection locked="0"/>
    </xf>
    <xf numFmtId="0" fontId="4" fillId="6" borderId="0" xfId="0" applyFont="1" applyFill="1" applyBorder="1" applyAlignment="1" applyProtection="1">
      <alignment vertical="center" wrapText="1"/>
      <protection locked="0"/>
    </xf>
    <xf numFmtId="0" fontId="0" fillId="10" borderId="0" xfId="0" applyFont="1" applyFill="1" applyAlignment="1">
      <alignment horizontal="right" vertical="center"/>
    </xf>
    <xf numFmtId="0" fontId="0" fillId="10" borderId="2" xfId="0" applyFont="1" applyFill="1" applyBorder="1" applyAlignment="1">
      <alignment vertical="center"/>
    </xf>
    <xf numFmtId="0" fontId="0" fillId="10" borderId="2" xfId="0" applyFont="1" applyFill="1" applyBorder="1" applyAlignment="1">
      <alignment horizontal="right" vertical="center"/>
    </xf>
    <xf numFmtId="0" fontId="0" fillId="10" borderId="2" xfId="0" applyFont="1" applyFill="1" applyBorder="1" applyAlignment="1">
      <alignment horizontal="center" vertical="center"/>
    </xf>
    <xf numFmtId="0" fontId="0" fillId="10" borderId="0" xfId="0" applyFont="1" applyFill="1" applyAlignment="1">
      <alignment horizontal="center" vertical="center"/>
    </xf>
    <xf numFmtId="0" fontId="4" fillId="0" borderId="0" xfId="0" applyFont="1" applyAlignment="1" applyProtection="1">
      <alignment vertical="center"/>
      <protection locked="0"/>
    </xf>
    <xf numFmtId="0" fontId="4" fillId="4"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6" fillId="6" borderId="0" xfId="0" applyFont="1" applyFill="1" applyBorder="1" applyAlignment="1" applyProtection="1">
      <alignment horizontal="center" vertical="center"/>
      <protection locked="0"/>
    </xf>
    <xf numFmtId="0" fontId="28" fillId="4" borderId="0" xfId="0" applyFont="1" applyFill="1" applyBorder="1" applyAlignment="1" applyProtection="1">
      <alignment horizontal="left" vertical="center" wrapText="1" indent="2"/>
      <protection locked="0"/>
    </xf>
    <xf numFmtId="0" fontId="0" fillId="4" borderId="0" xfId="0" applyFont="1" applyFill="1" applyAlignment="1">
      <alignment horizontal="center" vertical="center"/>
    </xf>
    <xf numFmtId="0" fontId="5" fillId="4" borderId="0" xfId="0" applyFont="1" applyFill="1" applyBorder="1" applyAlignment="1">
      <alignment vertical="center"/>
    </xf>
    <xf numFmtId="0" fontId="4" fillId="6" borderId="0"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6" fillId="6" borderId="19" xfId="0" applyFont="1" applyFill="1" applyBorder="1" applyAlignment="1" applyProtection="1">
      <alignment horizontal="left" vertical="center"/>
      <protection locked="0"/>
    </xf>
    <xf numFmtId="0" fontId="6" fillId="6" borderId="19"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28" fillId="6" borderId="0"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protection locked="0"/>
    </xf>
    <xf numFmtId="0" fontId="4" fillId="6" borderId="16" xfId="0" applyFont="1" applyFill="1" applyBorder="1" applyAlignment="1" applyProtection="1">
      <alignment vertical="center" wrapText="1"/>
      <protection locked="0"/>
    </xf>
    <xf numFmtId="0" fontId="28" fillId="6" borderId="14" xfId="0" applyFont="1" applyFill="1" applyBorder="1" applyAlignment="1" applyProtection="1">
      <alignment horizontal="left" vertical="center"/>
      <protection locked="0"/>
    </xf>
    <xf numFmtId="0" fontId="0" fillId="6" borderId="0" xfId="0" applyFont="1" applyFill="1" applyBorder="1" applyAlignment="1" applyProtection="1">
      <alignment horizontal="left" vertical="center"/>
      <protection locked="0"/>
    </xf>
    <xf numFmtId="0" fontId="28" fillId="6" borderId="19" xfId="0" applyFont="1" applyFill="1" applyBorder="1" applyAlignment="1" applyProtection="1">
      <alignment horizontal="left" vertical="center"/>
      <protection locked="0"/>
    </xf>
    <xf numFmtId="0" fontId="48" fillId="6" borderId="13" xfId="0" applyFont="1" applyFill="1" applyBorder="1" applyAlignment="1" applyProtection="1">
      <alignment horizontal="left" vertical="center"/>
      <protection locked="0"/>
    </xf>
    <xf numFmtId="0" fontId="4" fillId="7" borderId="4" xfId="1" applyFont="1" applyFill="1" applyBorder="1" applyAlignment="1" applyProtection="1">
      <alignment horizontal="center" vertical="center"/>
      <protection locked="0"/>
    </xf>
    <xf numFmtId="0" fontId="4" fillId="6" borderId="0" xfId="1"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0" fillId="8" borderId="12" xfId="23" applyFont="1" applyBorder="1" applyAlignment="1" applyProtection="1">
      <alignment horizontal="center" vertical="center" wrapText="1"/>
      <protection locked="0"/>
    </xf>
    <xf numFmtId="0" fontId="51" fillId="3" borderId="1" xfId="22" applyFont="1" applyAlignment="1" applyProtection="1">
      <alignment horizontal="center" vertical="center" wrapText="1"/>
    </xf>
    <xf numFmtId="0" fontId="0" fillId="6" borderId="14" xfId="0" applyFont="1" applyFill="1" applyBorder="1" applyAlignment="1" applyProtection="1">
      <alignment horizontal="left" vertical="center"/>
      <protection locked="0"/>
    </xf>
    <xf numFmtId="0" fontId="0" fillId="6" borderId="15" xfId="0" applyFont="1" applyFill="1" applyBorder="1" applyAlignment="1" applyProtection="1">
      <alignment horizontal="left" vertical="center" wrapText="1"/>
      <protection locked="0"/>
    </xf>
    <xf numFmtId="0" fontId="0" fillId="6" borderId="17" xfId="0" applyFont="1" applyFill="1" applyBorder="1" applyAlignment="1" applyProtection="1">
      <alignment horizontal="left" vertical="center" wrapText="1"/>
      <protection locked="0"/>
    </xf>
    <xf numFmtId="0" fontId="30" fillId="6" borderId="0" xfId="21" applyFont="1" applyFill="1" applyBorder="1" applyAlignment="1" applyProtection="1">
      <alignment vertical="center"/>
      <protection locked="0"/>
    </xf>
    <xf numFmtId="0" fontId="0" fillId="6" borderId="19" xfId="0" applyFont="1" applyFill="1" applyBorder="1" applyAlignment="1" applyProtection="1">
      <alignment horizontal="left" vertical="center"/>
      <protection locked="0"/>
    </xf>
    <xf numFmtId="0" fontId="0" fillId="6" borderId="20"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vertical="center" wrapText="1"/>
      <protection locked="0"/>
    </xf>
    <xf numFmtId="0" fontId="0" fillId="6" borderId="14" xfId="0" applyFont="1" applyFill="1" applyBorder="1" applyAlignment="1" applyProtection="1">
      <alignment horizontal="center" vertical="center"/>
      <protection locked="0"/>
    </xf>
    <xf numFmtId="0" fontId="0" fillId="6" borderId="19" xfId="0" applyFont="1" applyFill="1" applyBorder="1" applyAlignment="1" applyProtection="1">
      <alignment horizontal="center" vertical="center"/>
      <protection locked="0"/>
    </xf>
    <xf numFmtId="0" fontId="24" fillId="5" borderId="0" xfId="0" applyFont="1" applyFill="1" applyBorder="1" applyAlignment="1" applyProtection="1">
      <alignment vertical="center"/>
      <protection locked="0"/>
    </xf>
    <xf numFmtId="0" fontId="24" fillId="5" borderId="0" xfId="0" applyFont="1" applyFill="1" applyBorder="1" applyAlignment="1" applyProtection="1">
      <alignment horizontal="center" vertical="center"/>
      <protection locked="0"/>
    </xf>
    <xf numFmtId="11" fontId="30" fillId="3" borderId="5" xfId="21" applyNumberFormat="1" applyFont="1" applyAlignment="1" applyProtection="1">
      <alignment horizontal="center" vertical="center"/>
    </xf>
    <xf numFmtId="0" fontId="4" fillId="6" borderId="16" xfId="0" applyFont="1" applyFill="1" applyBorder="1" applyAlignment="1" applyProtection="1">
      <alignment horizontal="right" vertical="center" wrapText="1"/>
      <protection locked="0"/>
    </xf>
    <xf numFmtId="0" fontId="4" fillId="6" borderId="0" xfId="0" applyFont="1" applyFill="1" applyBorder="1" applyAlignment="1" applyProtection="1">
      <alignment horizontal="right" vertical="center" wrapText="1"/>
      <protection locked="0"/>
    </xf>
    <xf numFmtId="11" fontId="30" fillId="3" borderId="5" xfId="21" applyNumberFormat="1" applyFont="1" applyBorder="1" applyAlignment="1" applyProtection="1">
      <alignment horizontal="center" vertical="center"/>
    </xf>
    <xf numFmtId="0" fontId="28" fillId="6" borderId="14" xfId="0" applyFont="1" applyFill="1" applyBorder="1" applyAlignment="1" applyProtection="1">
      <alignment horizontal="left" vertical="center" wrapText="1"/>
      <protection locked="0"/>
    </xf>
    <xf numFmtId="0" fontId="48" fillId="6" borderId="16" xfId="0" applyFont="1" applyFill="1" applyBorder="1" applyAlignment="1" applyProtection="1">
      <alignment vertical="center" wrapText="1"/>
      <protection locked="0"/>
    </xf>
    <xf numFmtId="0" fontId="2" fillId="6" borderId="0" xfId="0" applyFont="1" applyFill="1" applyBorder="1" applyAlignment="1" applyProtection="1">
      <alignment horizontal="left" vertical="center" wrapText="1"/>
      <protection locked="0"/>
    </xf>
    <xf numFmtId="0" fontId="2" fillId="6" borderId="0" xfId="0" applyFont="1" applyFill="1" applyBorder="1" applyAlignment="1" applyProtection="1">
      <alignment vertical="center" wrapText="1"/>
      <protection locked="0"/>
    </xf>
    <xf numFmtId="0" fontId="2" fillId="6" borderId="0" xfId="0" applyFont="1" applyFill="1" applyBorder="1" applyAlignment="1" applyProtection="1">
      <alignment horizontal="center" vertical="center" wrapText="1"/>
      <protection locked="0"/>
    </xf>
    <xf numFmtId="0" fontId="46" fillId="4" borderId="0" xfId="0" applyFont="1" applyFill="1" applyAlignment="1">
      <alignment horizontal="justify" vertical="center" wrapText="1"/>
    </xf>
    <xf numFmtId="0" fontId="19" fillId="4" borderId="0" xfId="16" applyFont="1" applyFill="1" applyBorder="1" applyAlignment="1">
      <alignment horizontal="left" vertical="center" wrapText="1"/>
    </xf>
    <xf numFmtId="0" fontId="23" fillId="4" borderId="0" xfId="19" quotePrefix="1" applyFont="1" applyFill="1" applyBorder="1" applyAlignment="1">
      <alignment horizontal="left" vertical="center" wrapText="1"/>
    </xf>
    <xf numFmtId="0" fontId="4" fillId="4"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indent="2"/>
      <protection locked="0"/>
    </xf>
    <xf numFmtId="0" fontId="0" fillId="4" borderId="0"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19" fillId="4" borderId="0" xfId="16" applyFont="1" applyFill="1" applyBorder="1" applyAlignment="1" applyProtection="1">
      <alignment horizontal="left" vertical="center" wrapText="1"/>
      <protection locked="0"/>
    </xf>
    <xf numFmtId="0" fontId="22" fillId="7" borderId="0" xfId="17" applyFont="1" applyFill="1" applyBorder="1" applyAlignment="1" applyProtection="1">
      <alignment horizontal="left" vertical="center" wrapText="1"/>
      <protection locked="0"/>
    </xf>
    <xf numFmtId="0" fontId="26" fillId="4" borderId="0" xfId="2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protection locked="0"/>
    </xf>
    <xf numFmtId="0" fontId="4" fillId="7" borderId="6" xfId="1" applyFont="1" applyFill="1" applyBorder="1" applyAlignment="1" applyProtection="1">
      <alignment horizontal="center" vertical="center"/>
      <protection locked="0"/>
    </xf>
    <xf numFmtId="0" fontId="4" fillId="7" borderId="7" xfId="1"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1" fontId="51" fillId="3" borderId="9" xfId="22" applyNumberFormat="1" applyFont="1" applyBorder="1" applyAlignment="1" applyProtection="1">
      <alignment horizontal="center" vertical="center"/>
    </xf>
    <xf numFmtId="1" fontId="51" fillId="3" borderId="10" xfId="22" applyNumberFormat="1" applyFont="1" applyBorder="1" applyAlignment="1" applyProtection="1">
      <alignment horizontal="center" vertical="center"/>
    </xf>
    <xf numFmtId="1" fontId="51" fillId="3" borderId="11" xfId="22" applyNumberFormat="1" applyFont="1" applyBorder="1" applyAlignment="1" applyProtection="1">
      <alignment horizontal="center" vertical="center"/>
    </xf>
    <xf numFmtId="11" fontId="30" fillId="3" borderId="5" xfId="21" applyNumberFormat="1" applyFont="1" applyAlignment="1" applyProtection="1">
      <alignment horizontal="center" vertical="center"/>
    </xf>
    <xf numFmtId="0" fontId="4" fillId="6" borderId="16" xfId="0" applyFont="1" applyFill="1" applyBorder="1" applyAlignment="1" applyProtection="1">
      <alignment horizontal="right" vertical="center" wrapText="1"/>
      <protection locked="0"/>
    </xf>
    <xf numFmtId="0" fontId="4" fillId="6" borderId="0" xfId="0" applyFont="1" applyFill="1" applyBorder="1" applyAlignment="1" applyProtection="1">
      <alignment horizontal="right" vertical="center" wrapText="1"/>
      <protection locked="0"/>
    </xf>
    <xf numFmtId="0" fontId="6" fillId="4" borderId="0" xfId="0" applyFont="1" applyFill="1" applyBorder="1" applyAlignment="1" applyProtection="1">
      <alignment horizontal="left" vertical="center" wrapText="1"/>
      <protection locked="0"/>
    </xf>
    <xf numFmtId="11" fontId="30" fillId="3" borderId="5" xfId="21" applyNumberFormat="1" applyFont="1" applyBorder="1" applyAlignment="1" applyProtection="1">
      <alignment horizontal="center" vertical="center"/>
    </xf>
    <xf numFmtId="0" fontId="4" fillId="6" borderId="0" xfId="0" applyFont="1" applyFill="1" applyBorder="1" applyAlignment="1" applyProtection="1">
      <alignment horizontal="right" vertical="center"/>
      <protection locked="0"/>
    </xf>
    <xf numFmtId="0" fontId="28" fillId="6" borderId="13" xfId="0" applyFont="1" applyFill="1" applyBorder="1" applyAlignment="1" applyProtection="1">
      <alignment horizontal="left" vertical="center" wrapText="1"/>
      <protection locked="0"/>
    </xf>
    <xf numFmtId="0" fontId="28" fillId="6" borderId="14"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9" fillId="6" borderId="0"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wrapText="1" indent="1"/>
      <protection locked="0"/>
    </xf>
    <xf numFmtId="0" fontId="51" fillId="3" borderId="1" xfId="22" applyFont="1" applyBorder="1" applyAlignment="1" applyProtection="1">
      <alignment horizontal="center" vertical="center"/>
    </xf>
    <xf numFmtId="0" fontId="4" fillId="6" borderId="21" xfId="0" applyFont="1" applyFill="1" applyBorder="1" applyAlignment="1" applyProtection="1">
      <alignment horizontal="left" vertical="center" wrapText="1"/>
      <protection locked="0"/>
    </xf>
    <xf numFmtId="0" fontId="30" fillId="3" borderId="5" xfId="21" applyFont="1" applyAlignment="1" applyProtection="1">
      <alignment horizontal="center" vertical="center"/>
    </xf>
    <xf numFmtId="0" fontId="28" fillId="6" borderId="19" xfId="0" applyFont="1" applyFill="1" applyBorder="1" applyAlignment="1" applyProtection="1">
      <alignment horizontal="left" vertical="center" wrapText="1"/>
      <protection locked="0"/>
    </xf>
    <xf numFmtId="0" fontId="52" fillId="6" borderId="16" xfId="0" applyFont="1" applyFill="1" applyBorder="1" applyAlignment="1" applyProtection="1">
      <alignment horizontal="left" vertical="center" wrapText="1"/>
      <protection locked="0"/>
    </xf>
    <xf numFmtId="0" fontId="52" fillId="6" borderId="0" xfId="0" applyFont="1" applyFill="1" applyBorder="1" applyAlignment="1" applyProtection="1">
      <alignment horizontal="left" vertical="center" wrapText="1"/>
      <protection locked="0"/>
    </xf>
    <xf numFmtId="0" fontId="52" fillId="6" borderId="17" xfId="0" applyFont="1" applyFill="1" applyBorder="1" applyAlignment="1" applyProtection="1">
      <alignment horizontal="left" vertical="center" wrapText="1"/>
      <protection locked="0"/>
    </xf>
    <xf numFmtId="14" fontId="46" fillId="4" borderId="0" xfId="0" applyNumberFormat="1" applyFont="1" applyFill="1"/>
  </cellXfs>
  <cellStyles count="24">
    <cellStyle name="Calculation" xfId="22" builtinId="22"/>
    <cellStyle name="Check Cell" xfId="23" builtinId="2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eading 1" xfId="16" builtinId="16"/>
    <cellStyle name="Heading 4" xfId="20" builtinId="19"/>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9" builtinId="8"/>
    <cellStyle name="Input" xfId="1" builtinId="20"/>
    <cellStyle name="Normal" xfId="0" builtinId="0"/>
    <cellStyle name="Normal 2" xfId="17"/>
    <cellStyle name="Normal 2 2" xfId="18"/>
    <cellStyle name="Output" xfId="21" builtinId="21"/>
  </cellStyles>
  <dxfs count="6">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EFB011"/>
      <color rgb="FFFFFF00"/>
      <color rgb="FFD89E0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295275</xdr:colOff>
      <xdr:row>0</xdr:row>
      <xdr:rowOff>142875</xdr:rowOff>
    </xdr:from>
    <xdr:to>
      <xdr:col>13</xdr:col>
      <xdr:colOff>755747</xdr:colOff>
      <xdr:row>1</xdr:row>
      <xdr:rowOff>517698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34600" y="14287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257175</xdr:colOff>
      <xdr:row>0</xdr:row>
      <xdr:rowOff>142875</xdr:rowOff>
    </xdr:from>
    <xdr:to>
      <xdr:col>13</xdr:col>
      <xdr:colOff>717647</xdr:colOff>
      <xdr:row>2</xdr:row>
      <xdr:rowOff>22398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96500" y="142875"/>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1559124</xdr:colOff>
      <xdr:row>1</xdr:row>
      <xdr:rowOff>42872</xdr:rowOff>
    </xdr:from>
    <xdr:to>
      <xdr:col>12</xdr:col>
      <xdr:colOff>3638846</xdr:colOff>
      <xdr:row>2</xdr:row>
      <xdr:rowOff>46220</xdr:rowOff>
    </xdr:to>
    <xdr:pic>
      <xdr:nvPicPr>
        <xdr:cNvPr id="2" name="Picture 1"/>
        <xdr:cNvPicPr>
          <a:picLocks noChangeAspect="1"/>
        </xdr:cNvPicPr>
      </xdr:nvPicPr>
      <xdr:blipFill>
        <a:blip xmlns:r="http://schemas.openxmlformats.org/officeDocument/2006/relationships" r:embed="rId1"/>
        <a:stretch>
          <a:fillRect/>
        </a:stretch>
      </xdr:blipFill>
      <xdr:spPr>
        <a:xfrm>
          <a:off x="8540949" y="204797"/>
          <a:ext cx="2079722" cy="536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workbookViewId="0"/>
  </sheetViews>
  <sheetFormatPr defaultColWidth="9" defaultRowHeight="12.4" x14ac:dyDescent="0.3"/>
  <cols>
    <col min="1" max="1" width="1.64453125" style="1" customWidth="1"/>
    <col min="2" max="2" width="10.64453125" style="1" customWidth="1"/>
    <col min="3" max="3" width="12.76171875" style="1" customWidth="1"/>
    <col min="4" max="17" width="10.64453125" style="1" customWidth="1"/>
    <col min="18" max="16384" width="9" style="1"/>
  </cols>
  <sheetData>
    <row r="1" spans="1:17" x14ac:dyDescent="0.3">
      <c r="A1" s="2"/>
      <c r="B1" s="2"/>
      <c r="C1" s="2"/>
      <c r="D1" s="2"/>
      <c r="E1" s="2"/>
      <c r="F1" s="2"/>
      <c r="G1" s="2"/>
      <c r="H1" s="2"/>
      <c r="I1" s="3"/>
      <c r="J1" s="2"/>
      <c r="K1" s="2"/>
      <c r="L1" s="2"/>
      <c r="M1" s="2"/>
      <c r="N1" s="2"/>
      <c r="O1" s="2"/>
      <c r="P1" s="2"/>
    </row>
    <row r="2" spans="1:17" ht="42.75" customHeight="1" x14ac:dyDescent="0.5">
      <c r="A2" s="2"/>
      <c r="B2" s="170" t="s">
        <v>61</v>
      </c>
      <c r="C2" s="170"/>
      <c r="D2" s="170"/>
      <c r="E2" s="170"/>
      <c r="F2" s="170"/>
      <c r="G2" s="170"/>
      <c r="H2" s="170"/>
      <c r="I2" s="170"/>
      <c r="J2" s="170"/>
      <c r="K2" s="170"/>
      <c r="L2" s="15"/>
      <c r="M2" s="2"/>
      <c r="N2" s="2"/>
      <c r="O2" s="2"/>
      <c r="P2" s="2"/>
    </row>
    <row r="3" spans="1:17" x14ac:dyDescent="0.3">
      <c r="A3" s="2"/>
      <c r="B3" s="2"/>
      <c r="C3" s="2"/>
      <c r="D3" s="2"/>
      <c r="E3" s="2"/>
      <c r="F3" s="2"/>
      <c r="G3" s="2"/>
      <c r="H3" s="2"/>
      <c r="I3" s="3"/>
      <c r="J3" s="2"/>
      <c r="K3" s="2"/>
      <c r="L3" s="2"/>
      <c r="M3" s="2"/>
      <c r="N3" s="2"/>
      <c r="O3" s="2"/>
      <c r="P3" s="2"/>
    </row>
    <row r="4" spans="1:17" ht="96" customHeight="1" x14ac:dyDescent="0.3">
      <c r="B4" s="169" t="s">
        <v>98</v>
      </c>
      <c r="C4" s="169"/>
      <c r="D4" s="169"/>
      <c r="E4" s="169"/>
      <c r="F4" s="169"/>
      <c r="G4" s="169"/>
      <c r="H4" s="169"/>
      <c r="I4" s="169"/>
      <c r="J4" s="169"/>
      <c r="K4" s="169"/>
      <c r="L4" s="169"/>
      <c r="M4" s="169"/>
      <c r="N4" s="169"/>
      <c r="O4" s="14"/>
      <c r="P4" s="14"/>
      <c r="Q4" s="14"/>
    </row>
    <row r="5" spans="1:17" x14ac:dyDescent="0.3">
      <c r="B5" s="53"/>
      <c r="C5" s="53"/>
      <c r="D5" s="53"/>
      <c r="E5" s="53"/>
      <c r="F5" s="53"/>
      <c r="G5" s="53"/>
      <c r="H5" s="53"/>
      <c r="I5" s="53"/>
      <c r="J5" s="53"/>
      <c r="K5" s="53"/>
      <c r="L5" s="53"/>
      <c r="M5" s="53"/>
      <c r="N5" s="53"/>
    </row>
    <row r="6" spans="1:17" x14ac:dyDescent="0.3">
      <c r="B6" s="53"/>
      <c r="C6" s="53"/>
      <c r="D6" s="53"/>
      <c r="E6" s="53"/>
      <c r="F6" s="53"/>
      <c r="G6" s="53"/>
      <c r="H6" s="53"/>
      <c r="I6" s="53"/>
      <c r="J6" s="53"/>
      <c r="K6" s="53"/>
      <c r="L6" s="53"/>
      <c r="M6" s="53"/>
      <c r="N6" s="53"/>
    </row>
    <row r="7" spans="1:17" ht="13.5" x14ac:dyDescent="0.3">
      <c r="B7" s="111" t="s">
        <v>82</v>
      </c>
      <c r="C7" s="54"/>
      <c r="D7" s="54"/>
      <c r="E7" s="55"/>
      <c r="F7" s="55"/>
      <c r="G7" s="55"/>
      <c r="H7" s="55"/>
      <c r="I7" s="55"/>
      <c r="J7" s="55"/>
      <c r="K7" s="55"/>
      <c r="L7" s="55"/>
      <c r="M7" s="55"/>
      <c r="N7" s="55"/>
    </row>
    <row r="8" spans="1:17" ht="13.5" x14ac:dyDescent="0.3">
      <c r="B8" s="112" t="s">
        <v>81</v>
      </c>
      <c r="C8" s="54"/>
      <c r="D8" s="54"/>
      <c r="E8" s="55"/>
      <c r="F8" s="55"/>
      <c r="G8" s="55"/>
      <c r="H8" s="55"/>
      <c r="I8" s="55"/>
      <c r="J8" s="55"/>
      <c r="K8" s="55"/>
      <c r="L8" s="55"/>
      <c r="M8" s="55"/>
      <c r="N8" s="55"/>
    </row>
    <row r="9" spans="1:17" ht="13.5" x14ac:dyDescent="0.3">
      <c r="B9" s="113" t="s">
        <v>8</v>
      </c>
      <c r="C9" s="54"/>
      <c r="D9" s="54"/>
      <c r="E9" s="55"/>
      <c r="F9" s="55"/>
      <c r="G9" s="55"/>
      <c r="H9" s="55"/>
      <c r="I9" s="55"/>
      <c r="J9" s="55"/>
      <c r="K9" s="55"/>
      <c r="L9" s="55"/>
      <c r="M9" s="55"/>
      <c r="N9" s="55"/>
    </row>
    <row r="10" spans="1:17" ht="13.5" x14ac:dyDescent="0.35">
      <c r="B10" s="9"/>
      <c r="C10" s="9"/>
      <c r="D10" s="9"/>
    </row>
    <row r="11" spans="1:17" ht="13.5" x14ac:dyDescent="0.35">
      <c r="B11" s="9"/>
      <c r="C11" s="9"/>
      <c r="D11" s="9"/>
    </row>
    <row r="12" spans="1:17" ht="13.5" x14ac:dyDescent="0.35">
      <c r="B12" s="10" t="s">
        <v>12</v>
      </c>
      <c r="C12" s="9"/>
      <c r="D12" s="9"/>
    </row>
    <row r="13" spans="1:17" ht="13.5" x14ac:dyDescent="0.35">
      <c r="B13" s="9"/>
      <c r="C13" s="9"/>
      <c r="D13" s="9"/>
    </row>
    <row r="14" spans="1:17" ht="13.5" x14ac:dyDescent="0.35">
      <c r="B14" s="9" t="s">
        <v>13</v>
      </c>
      <c r="C14" s="208">
        <v>43054</v>
      </c>
      <c r="D14" s="9"/>
    </row>
    <row r="15" spans="1:17" x14ac:dyDescent="0.3">
      <c r="C15" s="7"/>
    </row>
    <row r="16" spans="1:17" x14ac:dyDescent="0.3">
      <c r="C16" s="7"/>
      <c r="D16" s="8"/>
    </row>
    <row r="17" spans="2:4" x14ac:dyDescent="0.3">
      <c r="C17" s="7"/>
    </row>
    <row r="18" spans="2:4" x14ac:dyDescent="0.3">
      <c r="B18" s="11"/>
      <c r="C18" s="7"/>
      <c r="D18" s="8"/>
    </row>
    <row r="20" spans="2:4" x14ac:dyDescent="0.3">
      <c r="C20" s="7"/>
    </row>
    <row r="21" spans="2:4" x14ac:dyDescent="0.3">
      <c r="C21" s="7"/>
    </row>
    <row r="22" spans="2:4" x14ac:dyDescent="0.3">
      <c r="C22" s="7"/>
    </row>
  </sheetData>
  <sheetProtection formatCells="0" formatColumns="0" formatRows="0"/>
  <mergeCells count="2">
    <mergeCell ref="B4:N4"/>
    <mergeCell ref="B2:K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workbookViewId="0"/>
  </sheetViews>
  <sheetFormatPr defaultColWidth="9" defaultRowHeight="12.4" x14ac:dyDescent="0.3"/>
  <cols>
    <col min="1" max="1" width="1.64453125" style="2" customWidth="1"/>
    <col min="2" max="14" width="10.64453125" style="2" customWidth="1"/>
    <col min="15" max="16384" width="9" style="2"/>
  </cols>
  <sheetData>
    <row r="2" spans="2:14" ht="39" customHeight="1" x14ac:dyDescent="0.3">
      <c r="B2" s="170" t="s">
        <v>61</v>
      </c>
      <c r="C2" s="170"/>
      <c r="D2" s="170"/>
      <c r="E2" s="170"/>
      <c r="F2" s="170"/>
      <c r="G2" s="170"/>
      <c r="H2" s="170"/>
      <c r="I2" s="170"/>
      <c r="J2" s="170"/>
      <c r="K2" s="170"/>
    </row>
    <row r="4" spans="2:14" ht="17.649999999999999" x14ac:dyDescent="0.3">
      <c r="B4" s="12" t="s">
        <v>11</v>
      </c>
      <c r="C4" s="5"/>
      <c r="D4" s="5"/>
      <c r="E4" s="5"/>
      <c r="F4" s="5"/>
      <c r="G4" s="5"/>
      <c r="H4" s="5"/>
      <c r="I4" s="5"/>
      <c r="J4" s="5"/>
      <c r="K4" s="5"/>
      <c r="L4" s="5"/>
      <c r="M4" s="5"/>
      <c r="N4" s="5"/>
    </row>
    <row r="5" spans="2:14" ht="14.65" x14ac:dyDescent="0.3">
      <c r="B5" s="6"/>
      <c r="C5" s="6"/>
      <c r="D5" s="6"/>
      <c r="E5" s="6"/>
      <c r="F5" s="6"/>
      <c r="G5" s="6"/>
      <c r="H5" s="6"/>
      <c r="I5" s="6"/>
      <c r="J5" s="6"/>
      <c r="K5" s="6"/>
      <c r="L5" s="6"/>
      <c r="M5" s="6"/>
      <c r="N5" s="6"/>
    </row>
    <row r="6" spans="2:14" ht="33.75" customHeight="1" x14ac:dyDescent="0.3">
      <c r="B6" s="171" t="s">
        <v>83</v>
      </c>
      <c r="C6" s="171"/>
      <c r="D6" s="171"/>
      <c r="E6" s="171"/>
      <c r="F6" s="171"/>
      <c r="G6" s="171"/>
      <c r="H6" s="171"/>
      <c r="I6" s="171"/>
      <c r="J6" s="171"/>
      <c r="K6" s="171"/>
      <c r="L6" s="171"/>
      <c r="M6" s="171"/>
      <c r="N6" s="171"/>
    </row>
    <row r="8" spans="2:14" ht="12.75" customHeight="1" x14ac:dyDescent="0.3">
      <c r="B8" s="171"/>
      <c r="C8" s="171"/>
      <c r="D8" s="171"/>
      <c r="E8" s="171"/>
      <c r="F8" s="171"/>
      <c r="G8" s="171"/>
      <c r="H8" s="171"/>
      <c r="I8" s="171"/>
      <c r="J8" s="171"/>
      <c r="K8" s="171"/>
      <c r="L8" s="171"/>
      <c r="M8" s="171"/>
      <c r="N8" s="171"/>
    </row>
    <row r="10" spans="2:14" ht="12.75" customHeight="1" x14ac:dyDescent="0.3">
      <c r="B10" s="171"/>
      <c r="C10" s="171"/>
      <c r="D10" s="171"/>
      <c r="E10" s="171"/>
      <c r="F10" s="171"/>
      <c r="G10" s="171"/>
      <c r="H10" s="171"/>
      <c r="I10" s="171"/>
      <c r="J10" s="171"/>
      <c r="K10" s="171"/>
      <c r="L10" s="171"/>
      <c r="M10" s="171"/>
      <c r="N10" s="171"/>
    </row>
    <row r="12" spans="2:14" ht="14.65" x14ac:dyDescent="0.3">
      <c r="B12" s="171"/>
      <c r="C12" s="171"/>
      <c r="D12" s="171"/>
      <c r="E12" s="171"/>
      <c r="F12" s="171"/>
      <c r="G12" s="171"/>
      <c r="H12" s="171"/>
      <c r="I12" s="171"/>
      <c r="J12" s="171"/>
      <c r="K12" s="171"/>
      <c r="L12" s="171"/>
      <c r="M12" s="171"/>
      <c r="N12" s="171"/>
    </row>
    <row r="14" spans="2:14" ht="14.65" x14ac:dyDescent="0.3">
      <c r="B14" s="171"/>
      <c r="C14" s="171"/>
      <c r="D14" s="171"/>
      <c r="E14" s="171"/>
      <c r="F14" s="171"/>
      <c r="G14" s="171"/>
      <c r="H14" s="171"/>
      <c r="I14" s="171"/>
      <c r="J14" s="171"/>
      <c r="K14" s="171"/>
      <c r="L14" s="171"/>
      <c r="M14" s="171"/>
      <c r="N14" s="171"/>
    </row>
  </sheetData>
  <sheetProtection algorithmName="SHA-512" hashValue="EvGJVSZbEkfTlav/DU7i9V8Ao5NKJrFX6zMJPshIuXw8eQyHGvVYRDGHLPpkaLEiKmG6RoRFvs/IZOJLO0CYCg==" saltValue="zIJuVBVzoFUU9I+cBoFcPg==" spinCount="100000" sheet="1" objects="1" scenarios="1" formatCells="0" formatColumns="0" formatRows="0"/>
  <mergeCells count="6">
    <mergeCell ref="B14:N14"/>
    <mergeCell ref="B12:N12"/>
    <mergeCell ref="B2:K2"/>
    <mergeCell ref="B6:N6"/>
    <mergeCell ref="B8:N8"/>
    <mergeCell ref="B10:N10"/>
  </mergeCells>
  <hyperlinks>
    <hyperlink ref="B6:N6" location="'Working&amp;cutting fluid preserv.'!A1" display="Emission scenario for calculating the releases from the use of biocides as working or cutting fluid preservatives (ESD § 4.1, 4.3 &amp; 4.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19"/>
  <sheetViews>
    <sheetView zoomScale="95" zoomScaleNormal="95" workbookViewId="0"/>
  </sheetViews>
  <sheetFormatPr defaultColWidth="8.76171875" defaultRowHeight="12.4" x14ac:dyDescent="0.3"/>
  <cols>
    <col min="1" max="1" width="1.64453125" style="22" customWidth="1"/>
    <col min="2" max="2" width="25.64453125" style="24" customWidth="1"/>
    <col min="3" max="3" width="10.64453125" style="24" customWidth="1"/>
    <col min="4" max="4" width="12.64453125" style="36" customWidth="1"/>
    <col min="5" max="5" width="0.87890625" style="36" customWidth="1"/>
    <col min="6" max="6" width="20.64453125" style="24" customWidth="1"/>
    <col min="7" max="7" width="0.87890625" style="24" customWidth="1"/>
    <col min="8" max="8" width="10.64453125" style="24" customWidth="1"/>
    <col min="9" max="9" width="0.87890625" style="24" customWidth="1"/>
    <col min="10" max="10" width="10.64453125" style="24" customWidth="1"/>
    <col min="11" max="12" width="8.64453125" style="24" customWidth="1"/>
    <col min="13" max="13" width="50.64453125" style="24" customWidth="1"/>
    <col min="14" max="31" width="8.76171875" style="22"/>
    <col min="32" max="16384" width="8.76171875" style="24"/>
  </cols>
  <sheetData>
    <row r="1" spans="1:71" x14ac:dyDescent="0.3">
      <c r="A1" s="20"/>
      <c r="B1" s="20"/>
      <c r="C1" s="20"/>
      <c r="D1" s="16"/>
      <c r="E1" s="16"/>
      <c r="F1" s="20"/>
      <c r="G1" s="20"/>
      <c r="H1" s="20"/>
      <c r="I1" s="20"/>
      <c r="J1" s="20"/>
      <c r="K1" s="20"/>
      <c r="L1" s="20"/>
      <c r="M1" s="20"/>
    </row>
    <row r="2" spans="1:71" ht="42" customHeight="1" x14ac:dyDescent="0.3">
      <c r="A2" s="20"/>
      <c r="B2" s="178" t="s">
        <v>61</v>
      </c>
      <c r="C2" s="178"/>
      <c r="D2" s="178"/>
      <c r="E2" s="178"/>
      <c r="F2" s="178"/>
      <c r="G2" s="178"/>
      <c r="H2" s="178"/>
      <c r="I2" s="178"/>
      <c r="J2" s="178"/>
      <c r="K2" s="178"/>
      <c r="L2" s="178"/>
      <c r="M2" s="20"/>
    </row>
    <row r="3" spans="1:71" ht="12.75" x14ac:dyDescent="0.3">
      <c r="A3" s="20"/>
      <c r="B3" s="43"/>
      <c r="C3" s="43"/>
      <c r="D3" s="17"/>
      <c r="E3" s="17"/>
      <c r="F3" s="20"/>
      <c r="G3" s="20"/>
      <c r="H3" s="20"/>
      <c r="I3" s="20"/>
      <c r="J3" s="20"/>
      <c r="K3" s="20"/>
      <c r="L3" s="20"/>
      <c r="M3" s="20"/>
    </row>
    <row r="4" spans="1:71" ht="40.5" customHeight="1" x14ac:dyDescent="0.3">
      <c r="A4" s="20"/>
      <c r="B4" s="179" t="s">
        <v>83</v>
      </c>
      <c r="C4" s="179"/>
      <c r="D4" s="179"/>
      <c r="E4" s="179"/>
      <c r="F4" s="179"/>
      <c r="G4" s="179"/>
      <c r="H4" s="179"/>
      <c r="I4" s="179"/>
      <c r="J4" s="179"/>
      <c r="K4" s="179"/>
      <c r="L4" s="179"/>
      <c r="M4" s="179"/>
    </row>
    <row r="5" spans="1:71" s="22" customFormat="1" ht="14.65" x14ac:dyDescent="0.3">
      <c r="A5" s="20"/>
      <c r="B5" s="18"/>
      <c r="C5" s="18"/>
      <c r="D5" s="19"/>
      <c r="E5" s="19"/>
      <c r="F5" s="18"/>
      <c r="G5" s="18"/>
      <c r="H5" s="18"/>
      <c r="I5" s="18"/>
      <c r="J5" s="18"/>
      <c r="K5" s="18"/>
      <c r="L5" s="18"/>
      <c r="M5" s="18"/>
      <c r="N5" s="18"/>
      <c r="O5" s="18"/>
      <c r="P5" s="18"/>
      <c r="Q5" s="18"/>
      <c r="R5" s="18"/>
      <c r="S5" s="18"/>
      <c r="T5" s="20"/>
      <c r="U5" s="20"/>
      <c r="V5" s="20"/>
      <c r="W5" s="20"/>
    </row>
    <row r="6" spans="1:71" s="22" customFormat="1" ht="14.65" x14ac:dyDescent="0.3">
      <c r="A6" s="20"/>
      <c r="B6" s="21" t="s">
        <v>17</v>
      </c>
      <c r="C6" s="21"/>
      <c r="D6" s="19"/>
      <c r="E6" s="19"/>
      <c r="F6" s="18"/>
      <c r="G6" s="18"/>
      <c r="H6" s="18"/>
      <c r="I6" s="18"/>
      <c r="J6" s="18"/>
      <c r="K6" s="18"/>
      <c r="L6" s="18"/>
      <c r="M6" s="18"/>
      <c r="N6" s="18"/>
      <c r="O6" s="18"/>
      <c r="P6" s="18"/>
      <c r="Q6" s="18"/>
      <c r="R6" s="18"/>
      <c r="S6" s="18"/>
      <c r="T6" s="20"/>
      <c r="U6" s="20"/>
      <c r="V6" s="20"/>
      <c r="W6" s="20"/>
    </row>
    <row r="7" spans="1:71" ht="31.5" customHeight="1" x14ac:dyDescent="0.3">
      <c r="A7" s="20"/>
      <c r="B7" s="180" t="s">
        <v>14</v>
      </c>
      <c r="C7" s="180"/>
      <c r="D7" s="180"/>
      <c r="E7" s="180"/>
      <c r="F7" s="180"/>
      <c r="G7" s="180"/>
      <c r="H7" s="180"/>
      <c r="I7" s="180"/>
      <c r="J7" s="180"/>
      <c r="K7" s="180"/>
      <c r="L7" s="180"/>
      <c r="M7" s="180"/>
      <c r="N7" s="23"/>
      <c r="O7" s="23"/>
      <c r="P7" s="23"/>
      <c r="Q7" s="23"/>
      <c r="R7" s="23"/>
      <c r="S7" s="23"/>
      <c r="T7" s="20"/>
      <c r="U7" s="20"/>
      <c r="V7" s="20"/>
      <c r="W7" s="20"/>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2.75" customHeight="1" x14ac:dyDescent="0.3">
      <c r="B8" s="23"/>
      <c r="C8" s="23"/>
      <c r="D8" s="25"/>
      <c r="E8" s="25"/>
      <c r="F8" s="23"/>
      <c r="G8" s="23"/>
      <c r="H8" s="23"/>
      <c r="I8" s="23"/>
      <c r="J8" s="23"/>
      <c r="K8" s="23"/>
      <c r="L8" s="23"/>
      <c r="M8" s="23"/>
      <c r="N8" s="23"/>
      <c r="O8" s="23"/>
      <c r="P8" s="23"/>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x14ac:dyDescent="0.3">
      <c r="A9" s="20"/>
      <c r="B9" s="181" t="s">
        <v>7</v>
      </c>
      <c r="C9" s="181"/>
      <c r="D9" s="181"/>
      <c r="E9" s="181"/>
      <c r="F9" s="181"/>
      <c r="G9" s="181"/>
      <c r="H9" s="181"/>
      <c r="I9" s="181"/>
      <c r="J9" s="181"/>
      <c r="K9" s="181"/>
      <c r="L9" s="181"/>
      <c r="M9" s="26"/>
    </row>
    <row r="10" spans="1:71" x14ac:dyDescent="0.3">
      <c r="A10" s="20"/>
      <c r="B10" s="176" t="s">
        <v>93</v>
      </c>
      <c r="C10" s="176"/>
      <c r="D10" s="172"/>
      <c r="E10" s="172"/>
      <c r="F10" s="172"/>
      <c r="G10" s="172"/>
      <c r="H10" s="172"/>
      <c r="I10" s="172"/>
      <c r="J10" s="172"/>
      <c r="K10" s="172"/>
      <c r="L10" s="172"/>
      <c r="M10" s="172"/>
    </row>
    <row r="11" spans="1:71" s="120" customFormat="1" ht="27.75" customHeight="1" x14ac:dyDescent="0.3">
      <c r="A11" s="45"/>
      <c r="B11" s="172" t="s">
        <v>92</v>
      </c>
      <c r="C11" s="172"/>
      <c r="D11" s="172"/>
      <c r="E11" s="172"/>
      <c r="F11" s="172"/>
      <c r="G11" s="172"/>
      <c r="H11" s="172"/>
      <c r="I11" s="172"/>
      <c r="J11" s="172"/>
      <c r="K11" s="172"/>
      <c r="L11" s="172"/>
      <c r="M11" s="172"/>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row>
    <row r="12" spans="1:71" s="120" customFormat="1" ht="12.75" customHeight="1" x14ac:dyDescent="0.3">
      <c r="A12" s="45"/>
      <c r="B12" s="172" t="s">
        <v>146</v>
      </c>
      <c r="C12" s="172"/>
      <c r="D12" s="172"/>
      <c r="E12" s="172"/>
      <c r="F12" s="172"/>
      <c r="G12" s="172"/>
      <c r="H12" s="172"/>
      <c r="I12" s="172"/>
      <c r="J12" s="172"/>
      <c r="K12" s="172"/>
      <c r="L12" s="172"/>
      <c r="M12" s="172"/>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1:71" s="120" customFormat="1" ht="12.75" customHeight="1" x14ac:dyDescent="0.3">
      <c r="A13" s="45"/>
      <c r="B13" s="172" t="s">
        <v>124</v>
      </c>
      <c r="C13" s="172"/>
      <c r="D13" s="172"/>
      <c r="E13" s="172"/>
      <c r="F13" s="172"/>
      <c r="G13" s="172"/>
      <c r="H13" s="172"/>
      <c r="I13" s="172"/>
      <c r="J13" s="172"/>
      <c r="K13" s="172"/>
      <c r="L13" s="172"/>
      <c r="M13" s="172"/>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71" s="120" customFormat="1" x14ac:dyDescent="0.3">
      <c r="A14" s="45"/>
      <c r="B14" s="200" t="s">
        <v>125</v>
      </c>
      <c r="C14" s="200"/>
      <c r="D14" s="200"/>
      <c r="E14" s="200"/>
      <c r="F14" s="200"/>
      <c r="G14" s="200"/>
      <c r="H14" s="200"/>
      <c r="I14" s="200"/>
      <c r="J14" s="200"/>
      <c r="K14" s="200"/>
      <c r="L14" s="200"/>
      <c r="M14" s="200"/>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row>
    <row r="15" spans="1:71" s="120" customFormat="1" ht="12.75" customHeight="1" x14ac:dyDescent="0.3">
      <c r="A15" s="45"/>
      <c r="B15" s="172" t="s">
        <v>136</v>
      </c>
      <c r="C15" s="172"/>
      <c r="D15" s="172"/>
      <c r="E15" s="172"/>
      <c r="F15" s="172"/>
      <c r="G15" s="172"/>
      <c r="H15" s="172"/>
      <c r="I15" s="172"/>
      <c r="J15" s="172"/>
      <c r="K15" s="172"/>
      <c r="L15" s="172"/>
      <c r="M15" s="172"/>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row>
    <row r="16" spans="1:71" s="120" customFormat="1" ht="12.75" customHeight="1" x14ac:dyDescent="0.3">
      <c r="A16" s="45"/>
      <c r="B16" s="172" t="s">
        <v>94</v>
      </c>
      <c r="C16" s="172"/>
      <c r="D16" s="172"/>
      <c r="E16" s="172"/>
      <c r="F16" s="172"/>
      <c r="G16" s="172"/>
      <c r="H16" s="172"/>
      <c r="I16" s="172"/>
      <c r="J16" s="172"/>
      <c r="K16" s="172"/>
      <c r="L16" s="172"/>
      <c r="M16" s="172"/>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row>
    <row r="17" spans="1:52" x14ac:dyDescent="0.3">
      <c r="A17" s="20"/>
      <c r="B17" s="176" t="s">
        <v>149</v>
      </c>
      <c r="C17" s="176"/>
      <c r="D17" s="172"/>
      <c r="E17" s="172"/>
      <c r="F17" s="172"/>
      <c r="G17" s="172"/>
      <c r="H17" s="172"/>
      <c r="I17" s="172"/>
      <c r="J17" s="172"/>
      <c r="K17" s="172"/>
      <c r="L17" s="172"/>
      <c r="M17" s="172"/>
    </row>
    <row r="18" spans="1:52" s="120" customFormat="1" ht="30.75" customHeight="1" x14ac:dyDescent="0.3">
      <c r="A18" s="45"/>
      <c r="B18" s="172" t="s">
        <v>150</v>
      </c>
      <c r="C18" s="172"/>
      <c r="D18" s="172"/>
      <c r="E18" s="172"/>
      <c r="F18" s="172"/>
      <c r="G18" s="172"/>
      <c r="H18" s="172"/>
      <c r="I18" s="172"/>
      <c r="J18" s="172"/>
      <c r="K18" s="172"/>
      <c r="L18" s="172"/>
      <c r="M18" s="172"/>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row>
    <row r="19" spans="1:52" s="120" customFormat="1" ht="36" customHeight="1" x14ac:dyDescent="0.3">
      <c r="A19" s="45"/>
      <c r="B19" s="172" t="s">
        <v>151</v>
      </c>
      <c r="C19" s="172"/>
      <c r="D19" s="172"/>
      <c r="E19" s="172"/>
      <c r="F19" s="172"/>
      <c r="G19" s="172"/>
      <c r="H19" s="172"/>
      <c r="I19" s="172"/>
      <c r="J19" s="172"/>
      <c r="K19" s="172"/>
      <c r="L19" s="172"/>
      <c r="M19" s="172"/>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row>
    <row r="20" spans="1:52" s="120" customFormat="1" ht="12.75" customHeight="1" x14ac:dyDescent="0.3">
      <c r="A20" s="45"/>
      <c r="B20" s="172" t="s">
        <v>96</v>
      </c>
      <c r="C20" s="172"/>
      <c r="D20" s="172"/>
      <c r="E20" s="172"/>
      <c r="F20" s="172"/>
      <c r="G20" s="172"/>
      <c r="H20" s="172"/>
      <c r="I20" s="172"/>
      <c r="J20" s="172"/>
      <c r="K20" s="172"/>
      <c r="L20" s="172"/>
      <c r="M20" s="172"/>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row>
    <row r="21" spans="1:52" x14ac:dyDescent="0.3">
      <c r="A21" s="20"/>
      <c r="B21" s="20"/>
      <c r="C21" s="20"/>
      <c r="D21" s="16"/>
      <c r="E21" s="16"/>
      <c r="F21" s="20"/>
      <c r="G21" s="20"/>
      <c r="H21" s="20"/>
      <c r="I21" s="20"/>
      <c r="J21" s="20"/>
      <c r="K21" s="20"/>
      <c r="L21" s="20"/>
      <c r="M21" s="20"/>
    </row>
    <row r="22" spans="1:52" s="22" customFormat="1" ht="14.65" x14ac:dyDescent="0.3">
      <c r="A22" s="20"/>
      <c r="B22" s="27" t="s">
        <v>0</v>
      </c>
      <c r="C22" s="27"/>
      <c r="D22" s="28"/>
      <c r="E22" s="28"/>
      <c r="F22" s="37"/>
      <c r="G22" s="37"/>
      <c r="H22" s="37"/>
      <c r="I22" s="37"/>
      <c r="J22" s="37"/>
      <c r="K22" s="37"/>
      <c r="L22" s="37"/>
      <c r="M22" s="38"/>
    </row>
    <row r="23" spans="1:52" s="22" customFormat="1" x14ac:dyDescent="0.3">
      <c r="A23" s="20"/>
      <c r="B23" s="85"/>
      <c r="C23" s="85"/>
      <c r="D23" s="144"/>
      <c r="E23" s="144"/>
      <c r="F23" s="85"/>
      <c r="G23" s="85"/>
      <c r="H23" s="85"/>
      <c r="I23" s="85"/>
      <c r="J23" s="85"/>
      <c r="K23" s="85"/>
      <c r="L23" s="85"/>
      <c r="M23" s="139"/>
    </row>
    <row r="24" spans="1:52" s="22" customFormat="1" ht="13.9" x14ac:dyDescent="0.3">
      <c r="A24" s="20"/>
      <c r="B24" s="39" t="s">
        <v>1</v>
      </c>
      <c r="C24" s="39"/>
      <c r="D24" s="126"/>
      <c r="E24" s="126"/>
      <c r="F24" s="40" t="s">
        <v>3</v>
      </c>
      <c r="G24" s="40"/>
      <c r="H24" s="185" t="s">
        <v>5</v>
      </c>
      <c r="I24" s="185"/>
      <c r="J24" s="185"/>
      <c r="K24" s="126" t="s">
        <v>2</v>
      </c>
      <c r="L24" s="126" t="s">
        <v>9</v>
      </c>
      <c r="M24" s="40" t="s">
        <v>15</v>
      </c>
    </row>
    <row r="25" spans="1:52" s="22" customFormat="1" ht="12.75" thickBot="1" x14ac:dyDescent="0.35">
      <c r="A25" s="20"/>
      <c r="B25" s="39"/>
      <c r="C25" s="39"/>
      <c r="D25" s="126"/>
      <c r="E25" s="126"/>
      <c r="F25" s="40"/>
      <c r="G25" s="40"/>
      <c r="H25" s="126"/>
      <c r="I25" s="40"/>
      <c r="J25" s="126"/>
      <c r="K25" s="126"/>
      <c r="L25" s="126"/>
      <c r="M25" s="40"/>
    </row>
    <row r="26" spans="1:52" s="22" customFormat="1" ht="45" customHeight="1" thickTop="1" thickBot="1" x14ac:dyDescent="0.35">
      <c r="A26" s="20"/>
      <c r="B26" s="173" t="s">
        <v>86</v>
      </c>
      <c r="C26" s="202"/>
      <c r="D26" s="145" t="s">
        <v>88</v>
      </c>
      <c r="E26" s="122"/>
      <c r="F26" s="146" t="str">
        <f>INDEX('Pick-lists &amp; Defaults'!C5:C7,MATCH(D26,mwf,0))</f>
        <v>??</v>
      </c>
      <c r="G26" s="40"/>
      <c r="H26" s="182"/>
      <c r="I26" s="183"/>
      <c r="J26" s="184"/>
      <c r="K26" s="56" t="s">
        <v>20</v>
      </c>
      <c r="L26" s="56" t="s">
        <v>16</v>
      </c>
      <c r="M26" s="124" t="s">
        <v>126</v>
      </c>
    </row>
    <row r="27" spans="1:52" s="22" customFormat="1" ht="12.75" thickTop="1" x14ac:dyDescent="0.3">
      <c r="A27" s="20"/>
      <c r="B27" s="173"/>
      <c r="C27" s="173"/>
      <c r="D27" s="173"/>
      <c r="E27" s="122"/>
      <c r="F27" s="40"/>
      <c r="G27" s="40"/>
      <c r="H27" s="126"/>
      <c r="I27" s="40"/>
      <c r="J27" s="126"/>
      <c r="K27" s="56"/>
      <c r="L27" s="56"/>
      <c r="M27" s="40"/>
    </row>
    <row r="28" spans="1:52" s="22" customFormat="1" ht="15" customHeight="1" thickBot="1" x14ac:dyDescent="0.35">
      <c r="A28" s="20"/>
      <c r="B28" s="140" t="s">
        <v>84</v>
      </c>
      <c r="C28" s="131"/>
      <c r="D28" s="108"/>
      <c r="E28" s="108"/>
      <c r="F28" s="132"/>
      <c r="G28" s="132"/>
      <c r="H28" s="133"/>
      <c r="I28" s="132"/>
      <c r="J28" s="133"/>
      <c r="K28" s="107"/>
      <c r="L28" s="107"/>
      <c r="M28" s="132"/>
    </row>
    <row r="29" spans="1:52" s="22" customFormat="1" x14ac:dyDescent="0.3">
      <c r="A29" s="20"/>
      <c r="B29" s="130"/>
      <c r="C29" s="130"/>
      <c r="D29" s="122"/>
      <c r="E29" s="122"/>
      <c r="F29" s="40"/>
      <c r="G29" s="40"/>
      <c r="H29" s="126"/>
      <c r="I29" s="40"/>
      <c r="J29" s="126"/>
      <c r="K29" s="56"/>
      <c r="L29" s="56"/>
      <c r="M29" s="40"/>
    </row>
    <row r="30" spans="1:52" s="22" customFormat="1" ht="15" customHeight="1" x14ac:dyDescent="0.3">
      <c r="A30" s="20"/>
      <c r="B30" s="194" t="s">
        <v>113</v>
      </c>
      <c r="C30" s="194"/>
      <c r="D30" s="194"/>
      <c r="E30" s="122"/>
      <c r="F30" s="122" t="s">
        <v>21</v>
      </c>
      <c r="G30" s="122"/>
      <c r="H30" s="182"/>
      <c r="I30" s="183"/>
      <c r="J30" s="184"/>
      <c r="K30" s="56" t="s">
        <v>4</v>
      </c>
      <c r="L30" s="56" t="s">
        <v>16</v>
      </c>
      <c r="M30" s="51"/>
    </row>
    <row r="31" spans="1:52" s="22" customFormat="1" ht="12.75" thickBot="1" x14ac:dyDescent="0.35">
      <c r="A31" s="20"/>
      <c r="B31" s="114"/>
      <c r="C31" s="114"/>
      <c r="D31" s="114"/>
      <c r="E31" s="122"/>
      <c r="F31" s="40"/>
      <c r="G31" s="40"/>
      <c r="H31" s="126"/>
      <c r="I31" s="40"/>
      <c r="J31" s="126"/>
      <c r="K31" s="56"/>
      <c r="L31" s="56"/>
      <c r="M31" s="51"/>
    </row>
    <row r="32" spans="1:52" s="22" customFormat="1" ht="50.1" customHeight="1" thickTop="1" thickBot="1" x14ac:dyDescent="0.35">
      <c r="A32" s="20"/>
      <c r="B32" s="191" t="s">
        <v>145</v>
      </c>
      <c r="C32" s="191"/>
      <c r="D32" s="191"/>
      <c r="E32" s="122"/>
      <c r="F32" s="145" t="s">
        <v>88</v>
      </c>
      <c r="G32" s="122"/>
      <c r="H32" s="201" t="str">
        <f>INDEX('Pick-lists &amp; Defaults'!C11:C24,MATCH(F32,activity,0))</f>
        <v>??</v>
      </c>
      <c r="I32" s="201"/>
      <c r="J32" s="201"/>
      <c r="K32" s="56" t="s">
        <v>4</v>
      </c>
      <c r="L32" s="56" t="s">
        <v>112</v>
      </c>
      <c r="M32" s="51" t="s">
        <v>123</v>
      </c>
    </row>
    <row r="33" spans="1:13" s="22" customFormat="1" ht="12.75" thickTop="1" x14ac:dyDescent="0.3">
      <c r="A33" s="20"/>
      <c r="B33" s="122"/>
      <c r="C33" s="122"/>
      <c r="D33" s="122"/>
      <c r="E33" s="122"/>
      <c r="F33" s="40"/>
      <c r="G33" s="40"/>
      <c r="H33" s="126"/>
      <c r="I33" s="40"/>
      <c r="J33" s="126"/>
      <c r="K33" s="56"/>
      <c r="L33" s="56"/>
      <c r="M33" s="124"/>
    </row>
    <row r="34" spans="1:13" s="22" customFormat="1" ht="25.15" customHeight="1" x14ac:dyDescent="0.3">
      <c r="A34" s="20"/>
      <c r="B34" s="198" t="s">
        <v>120</v>
      </c>
      <c r="C34" s="198"/>
      <c r="D34" s="198"/>
      <c r="E34" s="122"/>
      <c r="F34" s="122" t="s">
        <v>21</v>
      </c>
      <c r="G34" s="40"/>
      <c r="H34" s="203" t="str">
        <f>IF(AND(ISNUMBER(Fconc_set),Fconc_set&lt;1),Fconc_set,IF(ISNUMBER(Fconc_activity),Fconc_activity,"??"))</f>
        <v>??</v>
      </c>
      <c r="I34" s="203"/>
      <c r="J34" s="203"/>
      <c r="K34" s="56" t="s">
        <v>4</v>
      </c>
      <c r="L34" s="56" t="s">
        <v>6</v>
      </c>
      <c r="M34" s="124" t="s">
        <v>119</v>
      </c>
    </row>
    <row r="35" spans="1:13" s="22" customFormat="1" x14ac:dyDescent="0.3">
      <c r="A35" s="20"/>
      <c r="B35" s="122"/>
      <c r="C35" s="122"/>
      <c r="D35" s="122"/>
      <c r="E35" s="122"/>
      <c r="F35" s="40"/>
      <c r="G35" s="40"/>
      <c r="H35" s="126"/>
      <c r="I35" s="40"/>
      <c r="J35" s="126"/>
      <c r="K35" s="56"/>
      <c r="L35" s="56"/>
      <c r="M35" s="40"/>
    </row>
    <row r="36" spans="1:13" s="22" customFormat="1" ht="12.75" thickBot="1" x14ac:dyDescent="0.35">
      <c r="A36" s="20"/>
      <c r="B36" s="204" t="s">
        <v>60</v>
      </c>
      <c r="C36" s="204"/>
      <c r="D36" s="204"/>
      <c r="E36" s="108"/>
      <c r="F36" s="132"/>
      <c r="G36" s="132"/>
      <c r="H36" s="133"/>
      <c r="I36" s="132"/>
      <c r="J36" s="133"/>
      <c r="K36" s="107"/>
      <c r="L36" s="107"/>
      <c r="M36" s="132"/>
    </row>
    <row r="37" spans="1:13" s="22" customFormat="1" x14ac:dyDescent="0.3">
      <c r="A37" s="20"/>
      <c r="B37" s="122"/>
      <c r="C37" s="122"/>
      <c r="D37" s="122"/>
      <c r="E37" s="122"/>
      <c r="F37" s="40"/>
      <c r="G37" s="40"/>
      <c r="H37" s="126"/>
      <c r="I37" s="40"/>
      <c r="J37" s="126"/>
      <c r="K37" s="56"/>
      <c r="L37" s="56"/>
      <c r="M37" s="40"/>
    </row>
    <row r="38" spans="1:13" s="22" customFormat="1" x14ac:dyDescent="0.3">
      <c r="A38" s="20"/>
      <c r="B38" s="173"/>
      <c r="C38" s="173"/>
      <c r="D38" s="173"/>
      <c r="E38" s="122"/>
      <c r="F38" s="139" t="s">
        <v>31</v>
      </c>
      <c r="G38" s="139"/>
      <c r="H38" s="182"/>
      <c r="I38" s="183"/>
      <c r="J38" s="184"/>
      <c r="K38" s="56" t="s">
        <v>4</v>
      </c>
      <c r="L38" s="56" t="s">
        <v>16</v>
      </c>
      <c r="M38" s="124"/>
    </row>
    <row r="39" spans="1:13" s="22" customFormat="1" x14ac:dyDescent="0.3">
      <c r="A39" s="20"/>
      <c r="B39" s="122"/>
      <c r="C39" s="122"/>
      <c r="D39" s="122"/>
      <c r="E39" s="122"/>
      <c r="F39" s="139"/>
      <c r="G39" s="139"/>
      <c r="H39" s="124"/>
      <c r="I39" s="124"/>
      <c r="J39" s="124"/>
      <c r="K39" s="56"/>
      <c r="L39" s="56"/>
      <c r="M39" s="124"/>
    </row>
    <row r="40" spans="1:13" s="22" customFormat="1" ht="12.75" thickBot="1" x14ac:dyDescent="0.35">
      <c r="A40" s="20"/>
      <c r="B40" s="130" t="s">
        <v>122</v>
      </c>
      <c r="C40" s="122"/>
      <c r="D40" s="122"/>
      <c r="E40" s="122"/>
      <c r="F40" s="139"/>
      <c r="G40" s="139"/>
      <c r="H40" s="139"/>
      <c r="I40" s="139"/>
      <c r="J40" s="139"/>
      <c r="K40" s="56"/>
      <c r="L40" s="56"/>
      <c r="M40" s="124"/>
    </row>
    <row r="41" spans="1:13" s="22" customFormat="1" ht="12.75" thickBot="1" x14ac:dyDescent="0.35">
      <c r="A41" s="20"/>
      <c r="B41" s="141"/>
      <c r="C41" s="138"/>
      <c r="D41" s="103"/>
      <c r="E41" s="103"/>
      <c r="F41" s="147"/>
      <c r="G41" s="147"/>
      <c r="H41" s="147"/>
      <c r="I41" s="147"/>
      <c r="J41" s="147"/>
      <c r="K41" s="104"/>
      <c r="L41" s="104"/>
      <c r="M41" s="148"/>
    </row>
    <row r="42" spans="1:13" s="22" customFormat="1" ht="25.15" customHeight="1" thickTop="1" thickBot="1" x14ac:dyDescent="0.35">
      <c r="A42" s="20"/>
      <c r="B42" s="197" t="s">
        <v>76</v>
      </c>
      <c r="C42" s="199"/>
      <c r="D42" s="145" t="s">
        <v>18</v>
      </c>
      <c r="E42" s="102"/>
      <c r="F42" s="139" t="s">
        <v>66</v>
      </c>
      <c r="G42" s="139"/>
      <c r="H42" s="201" t="str">
        <f>IF(D42=base,"-1",IF(D42=acid,"1","??"))</f>
        <v>??</v>
      </c>
      <c r="I42" s="201"/>
      <c r="J42" s="201"/>
      <c r="K42" s="56" t="s">
        <v>4</v>
      </c>
      <c r="L42" s="56" t="s">
        <v>19</v>
      </c>
      <c r="M42" s="149" t="s">
        <v>71</v>
      </c>
    </row>
    <row r="43" spans="1:13" s="22" customFormat="1" ht="3" customHeight="1" thickTop="1" x14ac:dyDescent="0.3">
      <c r="A43" s="20"/>
      <c r="B43" s="123"/>
      <c r="C43" s="122"/>
      <c r="D43" s="102"/>
      <c r="E43" s="102"/>
      <c r="F43" s="139"/>
      <c r="G43" s="139"/>
      <c r="H43" s="102"/>
      <c r="I43" s="139"/>
      <c r="J43" s="139"/>
      <c r="K43" s="56"/>
      <c r="L43" s="56"/>
      <c r="M43" s="149"/>
    </row>
    <row r="44" spans="1:13" s="22" customFormat="1" ht="50" customHeight="1" x14ac:dyDescent="0.3">
      <c r="A44" s="20"/>
      <c r="B44" s="123"/>
      <c r="C44" s="122"/>
      <c r="D44" s="102" t="s">
        <v>99</v>
      </c>
      <c r="E44" s="102"/>
      <c r="F44" s="139" t="s">
        <v>67</v>
      </c>
      <c r="G44" s="139"/>
      <c r="H44" s="182"/>
      <c r="I44" s="183"/>
      <c r="J44" s="184"/>
      <c r="K44" s="56" t="s">
        <v>4</v>
      </c>
      <c r="L44" s="56" t="s">
        <v>16</v>
      </c>
      <c r="M44" s="149" t="s">
        <v>70</v>
      </c>
    </row>
    <row r="45" spans="1:13" s="22" customFormat="1" ht="3" customHeight="1" x14ac:dyDescent="0.3">
      <c r="A45" s="20"/>
      <c r="B45" s="123"/>
      <c r="C45" s="122"/>
      <c r="D45" s="102"/>
      <c r="E45" s="102"/>
      <c r="F45" s="139"/>
      <c r="G45" s="139"/>
      <c r="H45" s="139"/>
      <c r="I45" s="139"/>
      <c r="J45" s="139"/>
      <c r="K45" s="56"/>
      <c r="L45" s="56"/>
      <c r="M45" s="149"/>
    </row>
    <row r="46" spans="1:13" s="22" customFormat="1" ht="15" customHeight="1" x14ac:dyDescent="0.3">
      <c r="A46" s="20"/>
      <c r="B46" s="123"/>
      <c r="C46" s="122"/>
      <c r="D46" s="102" t="s">
        <v>69</v>
      </c>
      <c r="E46" s="102"/>
      <c r="F46" s="139" t="s">
        <v>68</v>
      </c>
      <c r="G46" s="139"/>
      <c r="H46" s="182"/>
      <c r="I46" s="183"/>
      <c r="J46" s="184"/>
      <c r="K46" s="56" t="s">
        <v>4</v>
      </c>
      <c r="L46" s="56" t="s">
        <v>16</v>
      </c>
      <c r="M46" s="149"/>
    </row>
    <row r="47" spans="1:13" s="22" customFormat="1" ht="3" customHeight="1" x14ac:dyDescent="0.3">
      <c r="A47" s="20"/>
      <c r="B47" s="123"/>
      <c r="C47" s="122"/>
      <c r="D47" s="102"/>
      <c r="E47" s="102"/>
      <c r="F47" s="139"/>
      <c r="G47" s="139"/>
      <c r="H47" s="139"/>
      <c r="I47" s="139"/>
      <c r="J47" s="139"/>
      <c r="K47" s="56"/>
      <c r="L47" s="56"/>
      <c r="M47" s="149"/>
    </row>
    <row r="48" spans="1:13" s="22" customFormat="1" ht="15" customHeight="1" x14ac:dyDescent="0.3">
      <c r="A48" s="20"/>
      <c r="B48" s="123"/>
      <c r="C48" s="122"/>
      <c r="D48" s="102" t="s">
        <v>72</v>
      </c>
      <c r="E48" s="102"/>
      <c r="F48" s="139" t="s">
        <v>73</v>
      </c>
      <c r="G48" s="139"/>
      <c r="H48" s="193" t="str">
        <f>IF(AND(ISNUMBER(pH),ISNUMBER(pKa),OR(A="1",A="-1")),POWER(1+POWER(10,A*(pH-pKa)),-1),"??")</f>
        <v>??</v>
      </c>
      <c r="I48" s="193"/>
      <c r="J48" s="193"/>
      <c r="K48" s="56" t="s">
        <v>4</v>
      </c>
      <c r="L48" s="56" t="s">
        <v>6</v>
      </c>
      <c r="M48" s="149" t="s">
        <v>127</v>
      </c>
    </row>
    <row r="49" spans="1:13" s="22" customFormat="1" ht="3" customHeight="1" x14ac:dyDescent="0.3">
      <c r="A49" s="20"/>
      <c r="B49" s="123"/>
      <c r="C49" s="122"/>
      <c r="D49" s="102"/>
      <c r="E49" s="102"/>
      <c r="F49" s="139"/>
      <c r="G49" s="139"/>
      <c r="H49" s="150"/>
      <c r="I49" s="150"/>
      <c r="J49" s="150"/>
      <c r="K49" s="56"/>
      <c r="L49" s="56"/>
      <c r="M49" s="149"/>
    </row>
    <row r="50" spans="1:13" s="22" customFormat="1" ht="15" customHeight="1" x14ac:dyDescent="0.3">
      <c r="A50" s="20"/>
      <c r="B50" s="197" t="s">
        <v>74</v>
      </c>
      <c r="C50" s="173"/>
      <c r="D50" s="173"/>
      <c r="E50" s="122"/>
      <c r="F50" s="139" t="s">
        <v>75</v>
      </c>
      <c r="G50" s="139"/>
      <c r="H50" s="193" t="str">
        <f>IF(AND(ISNUMBER(Kow_set),ISNUMBER(Corr)),Kow_set*Corr,"??")</f>
        <v>??</v>
      </c>
      <c r="I50" s="193"/>
      <c r="J50" s="193"/>
      <c r="K50" s="56" t="s">
        <v>4</v>
      </c>
      <c r="L50" s="56" t="s">
        <v>6</v>
      </c>
      <c r="M50" s="149" t="s">
        <v>128</v>
      </c>
    </row>
    <row r="51" spans="1:13" s="22" customFormat="1" ht="12.75" thickBot="1" x14ac:dyDescent="0.35">
      <c r="A51" s="20"/>
      <c r="B51" s="105"/>
      <c r="C51" s="108"/>
      <c r="D51" s="106"/>
      <c r="E51" s="106"/>
      <c r="F51" s="151"/>
      <c r="G51" s="151"/>
      <c r="H51" s="151"/>
      <c r="I51" s="151"/>
      <c r="J51" s="151"/>
      <c r="K51" s="107"/>
      <c r="L51" s="107"/>
      <c r="M51" s="152"/>
    </row>
    <row r="52" spans="1:13" s="22" customFormat="1" x14ac:dyDescent="0.3">
      <c r="A52" s="20"/>
      <c r="B52" s="122"/>
      <c r="C52" s="122"/>
      <c r="D52" s="102"/>
      <c r="E52" s="102"/>
      <c r="F52" s="139"/>
      <c r="G52" s="139"/>
      <c r="H52" s="139"/>
      <c r="I52" s="139"/>
      <c r="J52" s="139"/>
      <c r="K52" s="56"/>
      <c r="L52" s="56"/>
      <c r="M52" s="124"/>
    </row>
    <row r="53" spans="1:13" s="22" customFormat="1" ht="28.5" customHeight="1" x14ac:dyDescent="0.3">
      <c r="A53" s="20"/>
      <c r="B53" s="198" t="s">
        <v>121</v>
      </c>
      <c r="C53" s="198"/>
      <c r="D53" s="198"/>
      <c r="E53" s="102"/>
      <c r="F53" s="130" t="s">
        <v>31</v>
      </c>
      <c r="G53" s="139"/>
      <c r="H53" s="193" t="str">
        <f>IF(ISNUMBER(Kow_corr),Kow_corr,IF(ISNUMBER(Kow_set),Kow_set,"??"))</f>
        <v>??</v>
      </c>
      <c r="I53" s="193"/>
      <c r="J53" s="193"/>
      <c r="K53" s="56" t="s">
        <v>4</v>
      </c>
      <c r="L53" s="56" t="s">
        <v>6</v>
      </c>
      <c r="M53" s="124" t="s">
        <v>119</v>
      </c>
    </row>
    <row r="54" spans="1:13" s="22" customFormat="1" x14ac:dyDescent="0.3">
      <c r="A54" s="20"/>
      <c r="B54" s="122"/>
      <c r="C54" s="122"/>
      <c r="D54" s="102"/>
      <c r="E54" s="102"/>
      <c r="F54" s="139"/>
      <c r="G54" s="139"/>
      <c r="H54" s="139"/>
      <c r="I54" s="139"/>
      <c r="J54" s="139"/>
      <c r="K54" s="56"/>
      <c r="L54" s="56"/>
      <c r="M54" s="124"/>
    </row>
    <row r="55" spans="1:13" s="22" customFormat="1" x14ac:dyDescent="0.3">
      <c r="A55" s="20"/>
      <c r="B55" s="177" t="s">
        <v>134</v>
      </c>
      <c r="C55" s="177"/>
      <c r="D55" s="177"/>
      <c r="E55" s="124"/>
      <c r="F55" s="139" t="s">
        <v>34</v>
      </c>
      <c r="G55" s="139"/>
      <c r="H55" s="182"/>
      <c r="I55" s="183"/>
      <c r="J55" s="184"/>
      <c r="K55" s="144" t="s">
        <v>33</v>
      </c>
      <c r="L55" s="144" t="s">
        <v>16</v>
      </c>
      <c r="M55" s="124" t="s">
        <v>135</v>
      </c>
    </row>
    <row r="56" spans="1:13" s="22" customFormat="1" x14ac:dyDescent="0.3">
      <c r="A56" s="20"/>
      <c r="B56" s="122"/>
      <c r="C56" s="122"/>
      <c r="D56" s="122"/>
      <c r="E56" s="122"/>
      <c r="F56" s="139"/>
      <c r="G56" s="139"/>
      <c r="H56" s="144"/>
      <c r="I56" s="40"/>
      <c r="J56" s="144"/>
      <c r="K56" s="144"/>
      <c r="L56" s="153"/>
      <c r="M56" s="124"/>
    </row>
    <row r="57" spans="1:13" s="22" customFormat="1" x14ac:dyDescent="0.3">
      <c r="A57" s="20"/>
      <c r="B57" s="61" t="s">
        <v>44</v>
      </c>
      <c r="C57" s="61"/>
      <c r="D57" s="61"/>
      <c r="E57" s="61"/>
      <c r="F57" s="61"/>
      <c r="G57" s="61"/>
      <c r="H57" s="62"/>
      <c r="I57" s="62"/>
      <c r="J57" s="62"/>
      <c r="K57" s="63"/>
      <c r="L57" s="63"/>
      <c r="M57" s="61"/>
    </row>
    <row r="58" spans="1:13" s="84" customFormat="1" ht="49.5" x14ac:dyDescent="0.3">
      <c r="A58" s="83"/>
      <c r="B58" s="173"/>
      <c r="C58" s="173"/>
      <c r="D58" s="173"/>
      <c r="E58" s="122"/>
      <c r="F58" s="51"/>
      <c r="G58" s="51"/>
      <c r="H58" s="154" t="s">
        <v>23</v>
      </c>
      <c r="I58" s="155"/>
      <c r="J58" s="154" t="s">
        <v>24</v>
      </c>
      <c r="K58" s="56"/>
      <c r="L58" s="56"/>
      <c r="M58" s="51"/>
    </row>
    <row r="59" spans="1:13" s="22" customFormat="1" ht="3" customHeight="1" x14ac:dyDescent="0.3">
      <c r="A59" s="20"/>
      <c r="B59" s="122"/>
      <c r="C59" s="122"/>
      <c r="D59" s="122"/>
      <c r="E59" s="122"/>
      <c r="F59" s="51"/>
      <c r="G59" s="51"/>
      <c r="H59" s="49"/>
      <c r="I59" s="51"/>
      <c r="J59" s="49"/>
      <c r="K59" s="56"/>
      <c r="L59" s="56"/>
      <c r="M59" s="51"/>
    </row>
    <row r="60" spans="1:13" s="22" customFormat="1" ht="15.75" x14ac:dyDescent="0.3">
      <c r="A60" s="20"/>
      <c r="B60" s="173" t="s">
        <v>58</v>
      </c>
      <c r="C60" s="173"/>
      <c r="D60" s="173"/>
      <c r="E60" s="122"/>
      <c r="F60" s="51" t="s">
        <v>41</v>
      </c>
      <c r="G60" s="51"/>
      <c r="H60" s="49">
        <v>150</v>
      </c>
      <c r="I60" s="49"/>
      <c r="J60" s="49">
        <v>100</v>
      </c>
      <c r="K60" s="56" t="s">
        <v>4</v>
      </c>
      <c r="L60" s="56" t="s">
        <v>25</v>
      </c>
      <c r="M60" s="51"/>
    </row>
    <row r="61" spans="1:13" s="22" customFormat="1" ht="3" customHeight="1" x14ac:dyDescent="0.3">
      <c r="A61" s="20"/>
      <c r="B61" s="173"/>
      <c r="C61" s="173"/>
      <c r="D61" s="173"/>
      <c r="E61" s="122"/>
      <c r="F61" s="124"/>
      <c r="G61" s="124"/>
      <c r="H61" s="177"/>
      <c r="I61" s="177"/>
      <c r="J61" s="177"/>
      <c r="K61" s="56"/>
      <c r="L61" s="56"/>
      <c r="M61" s="51"/>
    </row>
    <row r="62" spans="1:13" s="22" customFormat="1" ht="27" customHeight="1" x14ac:dyDescent="0.3">
      <c r="A62" s="20"/>
      <c r="B62" s="173" t="s">
        <v>26</v>
      </c>
      <c r="C62" s="173"/>
      <c r="D62" s="173"/>
      <c r="E62" s="122"/>
      <c r="F62" s="139" t="s">
        <v>27</v>
      </c>
      <c r="G62" s="139"/>
      <c r="H62" s="144">
        <v>1</v>
      </c>
      <c r="I62" s="139"/>
      <c r="J62" s="144">
        <v>0.5</v>
      </c>
      <c r="K62" s="56" t="s">
        <v>4</v>
      </c>
      <c r="L62" s="56" t="s">
        <v>28</v>
      </c>
      <c r="M62" s="139"/>
    </row>
    <row r="63" spans="1:13" s="22" customFormat="1" ht="3" customHeight="1" x14ac:dyDescent="0.3">
      <c r="A63" s="20"/>
      <c r="B63" s="173"/>
      <c r="C63" s="173"/>
      <c r="D63" s="173"/>
      <c r="E63" s="122"/>
      <c r="F63" s="139"/>
      <c r="G63" s="139"/>
      <c r="H63" s="144"/>
      <c r="I63" s="40"/>
      <c r="J63" s="144"/>
      <c r="K63" s="144"/>
      <c r="L63" s="153"/>
      <c r="M63" s="124"/>
    </row>
    <row r="64" spans="1:13" s="22" customFormat="1" ht="22.5" customHeight="1" x14ac:dyDescent="0.3">
      <c r="A64" s="20"/>
      <c r="B64" s="173" t="s">
        <v>29</v>
      </c>
      <c r="C64" s="173"/>
      <c r="D64" s="173"/>
      <c r="E64" s="122"/>
      <c r="F64" s="139" t="s">
        <v>30</v>
      </c>
      <c r="G64" s="139"/>
      <c r="H64" s="144">
        <v>1</v>
      </c>
      <c r="I64" s="139"/>
      <c r="J64" s="144">
        <v>0.5</v>
      </c>
      <c r="K64" s="56" t="s">
        <v>4</v>
      </c>
      <c r="L64" s="56" t="s">
        <v>28</v>
      </c>
      <c r="M64" s="40"/>
    </row>
    <row r="65" spans="1:19" s="22" customFormat="1" ht="3" customHeight="1" x14ac:dyDescent="0.3">
      <c r="A65" s="20"/>
      <c r="B65" s="173"/>
      <c r="C65" s="173"/>
      <c r="D65" s="173"/>
      <c r="E65" s="122"/>
      <c r="F65" s="139"/>
      <c r="G65" s="139"/>
      <c r="H65" s="144"/>
      <c r="I65" s="139"/>
      <c r="J65" s="144"/>
      <c r="K65" s="144"/>
      <c r="L65" s="144"/>
      <c r="M65" s="139"/>
    </row>
    <row r="66" spans="1:19" s="22" customFormat="1" ht="27.75" customHeight="1" x14ac:dyDescent="0.3">
      <c r="A66" s="20"/>
      <c r="B66" s="173" t="s">
        <v>32</v>
      </c>
      <c r="C66" s="173"/>
      <c r="D66" s="173"/>
      <c r="E66" s="122"/>
      <c r="F66" s="139" t="s">
        <v>45</v>
      </c>
      <c r="G66" s="139"/>
      <c r="H66" s="144">
        <v>0</v>
      </c>
      <c r="I66" s="139"/>
      <c r="J66" s="144">
        <v>0</v>
      </c>
      <c r="K66" s="56" t="s">
        <v>4</v>
      </c>
      <c r="L66" s="144" t="s">
        <v>19</v>
      </c>
      <c r="M66" s="139"/>
    </row>
    <row r="67" spans="1:19" s="22" customFormat="1" ht="3" customHeight="1" x14ac:dyDescent="0.3">
      <c r="A67" s="20"/>
      <c r="B67" s="124"/>
      <c r="C67" s="124"/>
      <c r="D67" s="124"/>
      <c r="E67" s="124"/>
      <c r="F67" s="139"/>
      <c r="G67" s="139"/>
      <c r="H67" s="139"/>
      <c r="I67" s="139"/>
      <c r="J67" s="139"/>
      <c r="K67" s="144"/>
      <c r="L67" s="144"/>
      <c r="M67" s="139"/>
    </row>
    <row r="68" spans="1:19" s="22" customFormat="1" ht="41.25" customHeight="1" x14ac:dyDescent="0.3">
      <c r="A68" s="20"/>
      <c r="B68" s="177" t="s">
        <v>35</v>
      </c>
      <c r="C68" s="177"/>
      <c r="D68" s="177"/>
      <c r="E68" s="124"/>
      <c r="F68" s="139" t="s">
        <v>39</v>
      </c>
      <c r="G68" s="139"/>
      <c r="H68" s="186" t="str">
        <f>IF(ISNUMBER(Pvap),IF(OR(Pvap&lt;(3158/2),Pvap=(3158/2)),0,1),"??")</f>
        <v>??</v>
      </c>
      <c r="I68" s="187"/>
      <c r="J68" s="188"/>
      <c r="K68" s="144" t="s">
        <v>4</v>
      </c>
      <c r="L68" s="144" t="s">
        <v>37</v>
      </c>
      <c r="M68" s="124" t="s">
        <v>129</v>
      </c>
    </row>
    <row r="69" spans="1:19" s="22" customFormat="1" ht="3" customHeight="1" x14ac:dyDescent="0.3">
      <c r="A69" s="20"/>
      <c r="B69" s="124"/>
      <c r="C69" s="124"/>
      <c r="D69" s="124"/>
      <c r="E69" s="124"/>
      <c r="F69" s="139"/>
      <c r="G69" s="139"/>
      <c r="H69" s="139"/>
      <c r="I69" s="85"/>
      <c r="J69" s="85"/>
      <c r="K69" s="144"/>
      <c r="L69" s="144"/>
      <c r="M69" s="139" t="s">
        <v>38</v>
      </c>
    </row>
    <row r="70" spans="1:19" s="22" customFormat="1" ht="30" customHeight="1" x14ac:dyDescent="0.3">
      <c r="A70" s="20"/>
      <c r="B70" s="177" t="s">
        <v>36</v>
      </c>
      <c r="C70" s="177"/>
      <c r="D70" s="177"/>
      <c r="E70" s="124"/>
      <c r="F70" s="139" t="s">
        <v>40</v>
      </c>
      <c r="G70" s="139"/>
      <c r="H70" s="189" t="str">
        <f>IF(AND(ISNUMBER(Fconc),ISNUMBER(Kow)),POWER((Fconc*POWER(1-Fconc,-1)*Kow+1),-1),"??")</f>
        <v>??</v>
      </c>
      <c r="I70" s="189"/>
      <c r="J70" s="189"/>
      <c r="K70" s="144" t="s">
        <v>4</v>
      </c>
      <c r="L70" s="144" t="s">
        <v>6</v>
      </c>
      <c r="M70" s="139" t="s">
        <v>130</v>
      </c>
    </row>
    <row r="71" spans="1:19" s="22" customFormat="1" x14ac:dyDescent="0.3">
      <c r="A71" s="20"/>
      <c r="B71" s="124"/>
      <c r="C71" s="124"/>
      <c r="D71" s="124"/>
      <c r="E71" s="124"/>
      <c r="F71" s="139"/>
      <c r="G71" s="139"/>
      <c r="H71" s="139"/>
      <c r="I71" s="139"/>
      <c r="J71" s="139"/>
      <c r="K71" s="144"/>
      <c r="L71" s="144"/>
      <c r="M71" s="139"/>
      <c r="N71" s="20"/>
      <c r="O71" s="44"/>
      <c r="P71" s="44"/>
      <c r="Q71" s="20"/>
      <c r="R71" s="20"/>
      <c r="S71" s="20"/>
    </row>
    <row r="72" spans="1:19" s="22" customFormat="1" x14ac:dyDescent="0.3">
      <c r="A72" s="20"/>
      <c r="B72" s="61" t="s">
        <v>147</v>
      </c>
      <c r="C72" s="61"/>
      <c r="D72" s="61"/>
      <c r="E72" s="61"/>
      <c r="F72" s="61"/>
      <c r="G72" s="61"/>
      <c r="H72" s="62"/>
      <c r="I72" s="62"/>
      <c r="J72" s="62"/>
      <c r="K72" s="63"/>
      <c r="L72" s="63"/>
      <c r="M72" s="61"/>
    </row>
    <row r="73" spans="1:19" s="22" customFormat="1" x14ac:dyDescent="0.3">
      <c r="A73" s="20"/>
      <c r="B73" s="166"/>
      <c r="C73" s="166"/>
      <c r="D73" s="166"/>
      <c r="E73" s="166"/>
      <c r="F73" s="166"/>
      <c r="G73" s="166"/>
      <c r="H73" s="167"/>
      <c r="I73" s="167"/>
      <c r="J73" s="167"/>
      <c r="K73" s="168"/>
      <c r="L73" s="168"/>
      <c r="M73" s="166"/>
    </row>
    <row r="74" spans="1:19" s="84" customFormat="1" ht="49.5" x14ac:dyDescent="0.3">
      <c r="A74" s="83"/>
      <c r="B74" s="173"/>
      <c r="C74" s="173"/>
      <c r="D74" s="173"/>
      <c r="E74" s="122"/>
      <c r="F74" s="51"/>
      <c r="G74" s="51"/>
      <c r="H74" s="154" t="s">
        <v>23</v>
      </c>
      <c r="I74" s="155"/>
      <c r="J74" s="154" t="s">
        <v>24</v>
      </c>
      <c r="K74" s="56"/>
      <c r="L74" s="56"/>
      <c r="M74" s="51"/>
    </row>
    <row r="75" spans="1:19" s="22" customFormat="1" ht="3" customHeight="1" x14ac:dyDescent="0.3">
      <c r="A75" s="20"/>
      <c r="B75" s="122"/>
      <c r="C75" s="122"/>
      <c r="D75" s="122"/>
      <c r="E75" s="122"/>
      <c r="F75" s="51"/>
      <c r="G75" s="51"/>
      <c r="H75" s="49"/>
      <c r="I75" s="51"/>
      <c r="J75" s="49"/>
      <c r="K75" s="56"/>
      <c r="L75" s="56"/>
      <c r="M75" s="51"/>
    </row>
    <row r="76" spans="1:19" s="22" customFormat="1" ht="28.5" customHeight="1" x14ac:dyDescent="0.3">
      <c r="A76" s="20"/>
      <c r="B76" s="173" t="s">
        <v>22</v>
      </c>
      <c r="C76" s="173"/>
      <c r="D76" s="173"/>
      <c r="E76" s="122"/>
      <c r="F76" s="85" t="s">
        <v>41</v>
      </c>
      <c r="G76" s="85"/>
      <c r="H76" s="49">
        <v>150</v>
      </c>
      <c r="I76" s="49"/>
      <c r="J76" s="49">
        <v>100</v>
      </c>
      <c r="K76" s="56" t="s">
        <v>4</v>
      </c>
      <c r="L76" s="56" t="s">
        <v>25</v>
      </c>
      <c r="M76" s="51" t="s">
        <v>131</v>
      </c>
    </row>
    <row r="77" spans="1:19" s="22" customFormat="1" ht="3" customHeight="1" x14ac:dyDescent="0.3">
      <c r="A77" s="20"/>
      <c r="B77" s="173"/>
      <c r="C77" s="173"/>
      <c r="D77" s="173"/>
      <c r="E77" s="122"/>
      <c r="F77" s="124"/>
      <c r="G77" s="124"/>
      <c r="H77" s="177"/>
      <c r="I77" s="177"/>
      <c r="J77" s="177"/>
      <c r="K77" s="56"/>
      <c r="L77" s="56"/>
      <c r="M77" s="51"/>
    </row>
    <row r="78" spans="1:19" s="22" customFormat="1" ht="24.75" x14ac:dyDescent="0.3">
      <c r="A78" s="20"/>
      <c r="B78" s="173" t="s">
        <v>26</v>
      </c>
      <c r="C78" s="173"/>
      <c r="D78" s="173"/>
      <c r="E78" s="122"/>
      <c r="F78" s="139" t="s">
        <v>27</v>
      </c>
      <c r="G78" s="139"/>
      <c r="H78" s="144">
        <v>1</v>
      </c>
      <c r="I78" s="139"/>
      <c r="J78" s="144">
        <v>0.5</v>
      </c>
      <c r="K78" s="56" t="s">
        <v>4</v>
      </c>
      <c r="L78" s="56" t="s">
        <v>28</v>
      </c>
      <c r="M78" s="51" t="s">
        <v>131</v>
      </c>
    </row>
    <row r="79" spans="1:19" s="22" customFormat="1" ht="3" customHeight="1" x14ac:dyDescent="0.3">
      <c r="A79" s="20"/>
      <c r="B79" s="173"/>
      <c r="C79" s="173"/>
      <c r="D79" s="173"/>
      <c r="E79" s="122"/>
      <c r="F79" s="139"/>
      <c r="G79" s="139"/>
      <c r="H79" s="144"/>
      <c r="I79" s="40"/>
      <c r="J79" s="144"/>
      <c r="K79" s="144"/>
      <c r="L79" s="153"/>
      <c r="M79" s="124"/>
    </row>
    <row r="80" spans="1:19" s="22" customFormat="1" ht="24.75" x14ac:dyDescent="0.3">
      <c r="A80" s="20"/>
      <c r="B80" s="173" t="s">
        <v>29</v>
      </c>
      <c r="C80" s="173"/>
      <c r="D80" s="173"/>
      <c r="E80" s="122"/>
      <c r="F80" s="139" t="s">
        <v>30</v>
      </c>
      <c r="G80" s="139"/>
      <c r="H80" s="144">
        <v>1</v>
      </c>
      <c r="I80" s="139"/>
      <c r="J80" s="144">
        <v>0.5</v>
      </c>
      <c r="K80" s="56" t="s">
        <v>4</v>
      </c>
      <c r="L80" s="56" t="s">
        <v>28</v>
      </c>
      <c r="M80" s="51" t="s">
        <v>131</v>
      </c>
    </row>
    <row r="81" spans="1:13" s="22" customFormat="1" ht="3" customHeight="1" x14ac:dyDescent="0.3">
      <c r="A81" s="20"/>
      <c r="B81" s="122"/>
      <c r="C81" s="122"/>
      <c r="D81" s="122"/>
      <c r="E81" s="122"/>
      <c r="F81" s="139"/>
      <c r="G81" s="139"/>
      <c r="H81" s="144"/>
      <c r="I81" s="40"/>
      <c r="J81" s="144"/>
      <c r="K81" s="144"/>
      <c r="L81" s="153"/>
      <c r="M81" s="124"/>
    </row>
    <row r="82" spans="1:13" s="22" customFormat="1" ht="27.75" customHeight="1" x14ac:dyDescent="0.3">
      <c r="A82" s="20"/>
      <c r="B82" s="173" t="s">
        <v>32</v>
      </c>
      <c r="C82" s="173"/>
      <c r="D82" s="173"/>
      <c r="E82" s="122"/>
      <c r="F82" s="139" t="s">
        <v>45</v>
      </c>
      <c r="G82" s="139"/>
      <c r="H82" s="144">
        <v>0</v>
      </c>
      <c r="I82" s="139"/>
      <c r="J82" s="144">
        <v>0</v>
      </c>
      <c r="K82" s="56" t="s">
        <v>4</v>
      </c>
      <c r="L82" s="144" t="s">
        <v>19</v>
      </c>
      <c r="M82" s="124" t="s">
        <v>154</v>
      </c>
    </row>
    <row r="83" spans="1:13" s="22" customFormat="1" ht="3" customHeight="1" x14ac:dyDescent="0.3">
      <c r="A83" s="20"/>
      <c r="B83" s="122"/>
      <c r="C83" s="122"/>
      <c r="D83" s="122"/>
      <c r="E83" s="122"/>
      <c r="F83" s="139"/>
      <c r="G83" s="139"/>
      <c r="H83" s="144"/>
      <c r="I83" s="139"/>
      <c r="J83" s="144"/>
      <c r="K83" s="56"/>
      <c r="L83" s="144"/>
      <c r="M83" s="124"/>
    </row>
    <row r="84" spans="1:13" s="22" customFormat="1" ht="48.75" customHeight="1" x14ac:dyDescent="0.3">
      <c r="A84" s="20"/>
      <c r="B84" s="173" t="s">
        <v>79</v>
      </c>
      <c r="C84" s="173"/>
      <c r="D84" s="173"/>
      <c r="E84" s="122"/>
      <c r="F84" s="139" t="s">
        <v>48</v>
      </c>
      <c r="G84" s="139"/>
      <c r="H84" s="144">
        <v>0</v>
      </c>
      <c r="I84" s="139"/>
      <c r="J84" s="144">
        <v>0</v>
      </c>
      <c r="K84" s="56" t="s">
        <v>4</v>
      </c>
      <c r="L84" s="144" t="s">
        <v>19</v>
      </c>
      <c r="M84" s="124" t="s">
        <v>153</v>
      </c>
    </row>
    <row r="85" spans="1:13" s="22" customFormat="1" ht="12.75" thickBot="1" x14ac:dyDescent="0.35">
      <c r="A85" s="20"/>
      <c r="B85" s="122"/>
      <c r="C85" s="122"/>
      <c r="D85" s="122"/>
      <c r="E85" s="122"/>
      <c r="F85" s="139"/>
      <c r="G85" s="139"/>
      <c r="H85" s="144"/>
      <c r="I85" s="139"/>
      <c r="J85" s="144"/>
      <c r="K85" s="56"/>
      <c r="L85" s="144"/>
      <c r="M85" s="124"/>
    </row>
    <row r="86" spans="1:13" s="22" customFormat="1" x14ac:dyDescent="0.3">
      <c r="A86" s="20"/>
      <c r="B86" s="195" t="s">
        <v>80</v>
      </c>
      <c r="C86" s="196"/>
      <c r="D86" s="196"/>
      <c r="E86" s="164"/>
      <c r="F86" s="147"/>
      <c r="G86" s="147"/>
      <c r="H86" s="156"/>
      <c r="I86" s="147"/>
      <c r="J86" s="156"/>
      <c r="K86" s="104"/>
      <c r="L86" s="156"/>
      <c r="M86" s="148"/>
    </row>
    <row r="87" spans="1:13" s="22" customFormat="1" x14ac:dyDescent="0.3">
      <c r="A87" s="20"/>
      <c r="B87" s="205" t="s">
        <v>148</v>
      </c>
      <c r="C87" s="206"/>
      <c r="D87" s="206"/>
      <c r="E87" s="206"/>
      <c r="F87" s="206"/>
      <c r="G87" s="206"/>
      <c r="H87" s="206"/>
      <c r="I87" s="206"/>
      <c r="J87" s="206"/>
      <c r="K87" s="206"/>
      <c r="L87" s="206"/>
      <c r="M87" s="207"/>
    </row>
    <row r="88" spans="1:13" s="22" customFormat="1" x14ac:dyDescent="0.3">
      <c r="A88" s="20"/>
      <c r="B88" s="137"/>
      <c r="C88" s="114"/>
      <c r="D88" s="114"/>
      <c r="E88" s="135"/>
      <c r="F88" s="139"/>
      <c r="G88" s="139"/>
      <c r="H88" s="144"/>
      <c r="I88" s="139"/>
      <c r="J88" s="144"/>
      <c r="K88" s="56"/>
      <c r="L88" s="144"/>
      <c r="M88" s="149"/>
    </row>
    <row r="89" spans="1:13" s="22" customFormat="1" x14ac:dyDescent="0.3">
      <c r="A89" s="20"/>
      <c r="B89" s="165" t="s">
        <v>50</v>
      </c>
      <c r="C89" s="114"/>
      <c r="D89" s="114"/>
      <c r="E89" s="135"/>
      <c r="F89" s="139"/>
      <c r="G89" s="139"/>
      <c r="H89" s="144"/>
      <c r="I89" s="139"/>
      <c r="J89" s="144"/>
      <c r="K89" s="56"/>
      <c r="L89" s="144"/>
      <c r="M89" s="149"/>
    </row>
    <row r="90" spans="1:13" s="22" customFormat="1" x14ac:dyDescent="0.3">
      <c r="A90" s="20"/>
      <c r="B90" s="136" t="s">
        <v>116</v>
      </c>
      <c r="C90" s="130"/>
      <c r="D90" s="162"/>
      <c r="E90" s="135"/>
      <c r="F90" s="139"/>
      <c r="G90" s="139"/>
      <c r="H90" s="144"/>
      <c r="I90" s="139"/>
      <c r="J90" s="144"/>
      <c r="K90" s="56"/>
      <c r="L90" s="144"/>
      <c r="M90" s="149"/>
    </row>
    <row r="91" spans="1:13" s="22" customFormat="1" ht="3" customHeight="1" x14ac:dyDescent="0.3">
      <c r="A91" s="20"/>
      <c r="B91" s="136"/>
      <c r="C91" s="130"/>
      <c r="D91" s="162"/>
      <c r="E91" s="135"/>
      <c r="F91" s="139"/>
      <c r="G91" s="139"/>
      <c r="H91" s="144"/>
      <c r="I91" s="139"/>
      <c r="J91" s="144"/>
      <c r="K91" s="56"/>
      <c r="L91" s="144"/>
      <c r="M91" s="149"/>
    </row>
    <row r="92" spans="1:13" s="22" customFormat="1" ht="15.4" x14ac:dyDescent="0.3">
      <c r="A92" s="20"/>
      <c r="B92" s="161" t="s">
        <v>118</v>
      </c>
      <c r="C92" s="162" t="s">
        <v>114</v>
      </c>
      <c r="D92" s="142"/>
      <c r="E92" s="135"/>
      <c r="F92" s="139" t="s">
        <v>115</v>
      </c>
      <c r="G92" s="139"/>
      <c r="H92" s="193" t="str">
        <f>IF(ISNUMBER(DT50_),LN(2)/DT50_,"??")</f>
        <v>??</v>
      </c>
      <c r="I92" s="193"/>
      <c r="J92" s="193"/>
      <c r="K92" s="56" t="s">
        <v>97</v>
      </c>
      <c r="L92" s="144" t="s">
        <v>6</v>
      </c>
      <c r="M92" s="149"/>
    </row>
    <row r="93" spans="1:13" s="22" customFormat="1" ht="3" customHeight="1" x14ac:dyDescent="0.3">
      <c r="A93" s="20"/>
      <c r="B93" s="161"/>
      <c r="C93" s="162"/>
      <c r="D93" s="162"/>
      <c r="E93" s="162"/>
      <c r="F93" s="139"/>
      <c r="G93" s="139"/>
      <c r="H93" s="144"/>
      <c r="I93" s="144"/>
      <c r="J93" s="144"/>
      <c r="K93" s="56"/>
      <c r="L93" s="144"/>
      <c r="M93" s="149"/>
    </row>
    <row r="94" spans="1:13" s="22" customFormat="1" ht="15.4" x14ac:dyDescent="0.3">
      <c r="A94" s="20"/>
      <c r="B94" s="161" t="s">
        <v>117</v>
      </c>
      <c r="C94" s="114"/>
      <c r="D94" s="114"/>
      <c r="E94" s="162"/>
      <c r="F94" s="139" t="s">
        <v>51</v>
      </c>
      <c r="G94" s="139"/>
      <c r="H94" s="182"/>
      <c r="I94" s="183"/>
      <c r="J94" s="184"/>
      <c r="K94" s="56" t="s">
        <v>97</v>
      </c>
      <c r="L94" s="144" t="s">
        <v>16</v>
      </c>
      <c r="M94" s="149"/>
    </row>
    <row r="95" spans="1:13" s="22" customFormat="1" x14ac:dyDescent="0.3">
      <c r="A95" s="20"/>
      <c r="B95" s="161"/>
      <c r="C95" s="162"/>
      <c r="D95" s="162"/>
      <c r="E95" s="162"/>
      <c r="F95" s="139"/>
      <c r="G95" s="139"/>
      <c r="H95" s="144"/>
      <c r="I95" s="144"/>
      <c r="J95" s="144"/>
      <c r="K95" s="56"/>
      <c r="L95" s="144"/>
      <c r="M95" s="149"/>
    </row>
    <row r="96" spans="1:13" s="22" customFormat="1" ht="37.5" customHeight="1" x14ac:dyDescent="0.3">
      <c r="A96" s="20"/>
      <c r="B96" s="190" t="s">
        <v>95</v>
      </c>
      <c r="C96" s="191"/>
      <c r="D96" s="191"/>
      <c r="E96" s="162"/>
      <c r="F96" s="139" t="s">
        <v>52</v>
      </c>
      <c r="G96" s="139"/>
      <c r="H96" s="142"/>
      <c r="I96" s="143"/>
      <c r="J96" s="142"/>
      <c r="K96" s="56" t="s">
        <v>53</v>
      </c>
      <c r="L96" s="144" t="s">
        <v>16</v>
      </c>
      <c r="M96" s="149"/>
    </row>
    <row r="97" spans="1:19" s="22" customFormat="1" ht="3" customHeight="1" x14ac:dyDescent="0.3">
      <c r="A97" s="20"/>
      <c r="B97" s="161"/>
      <c r="C97" s="162"/>
      <c r="D97" s="162"/>
      <c r="E97" s="162"/>
      <c r="F97" s="139"/>
      <c r="G97" s="139"/>
      <c r="H97" s="144"/>
      <c r="I97" s="139"/>
      <c r="J97" s="144"/>
      <c r="K97" s="56"/>
      <c r="L97" s="144"/>
      <c r="M97" s="149"/>
    </row>
    <row r="98" spans="1:19" s="22" customFormat="1" ht="40.15" x14ac:dyDescent="0.3">
      <c r="A98" s="20"/>
      <c r="B98" s="190" t="s">
        <v>47</v>
      </c>
      <c r="C98" s="191"/>
      <c r="D98" s="191"/>
      <c r="E98" s="162"/>
      <c r="F98" s="139" t="s">
        <v>48</v>
      </c>
      <c r="G98" s="139"/>
      <c r="H98" s="163" t="str">
        <f>IF(AND(ISNUMBER(Kdeg_calc),ISNUMBER(t_user_T2)),1-EXP(-Kdeg_calc*t_user_T2),IF(AND(ISNUMBER(kdeg),ISNUMBER(t_user_T2)),1-EXP(-kdeg*t_user_T2),"??"))</f>
        <v>??</v>
      </c>
      <c r="I98" s="139"/>
      <c r="J98" s="163" t="str">
        <f>IF(AND(ISNUMBER(Kdeg_calc),ISNUMBER(t_extwaste_T2)),1-EXP(-Kdeg_calc*t_extwaste_T2),IF(AND(ISNUMBER(kdeg),ISNUMBER(t_extwaste_T2)),1-EXP(-kdeg*t_extwaste_T2),"??"))</f>
        <v>??</v>
      </c>
      <c r="K98" s="56" t="s">
        <v>4</v>
      </c>
      <c r="L98" s="144" t="s">
        <v>6</v>
      </c>
      <c r="M98" s="149" t="s">
        <v>132</v>
      </c>
    </row>
    <row r="99" spans="1:19" s="22" customFormat="1" ht="3" customHeight="1" thickBot="1" x14ac:dyDescent="0.35">
      <c r="A99" s="20"/>
      <c r="B99" s="105"/>
      <c r="C99" s="108"/>
      <c r="D99" s="108"/>
      <c r="E99" s="108"/>
      <c r="F99" s="151"/>
      <c r="G99" s="151"/>
      <c r="H99" s="151"/>
      <c r="I99" s="151"/>
      <c r="J99" s="151"/>
      <c r="K99" s="107"/>
      <c r="L99" s="157"/>
      <c r="M99" s="152"/>
    </row>
    <row r="100" spans="1:19" s="22" customFormat="1" x14ac:dyDescent="0.3">
      <c r="A100" s="20"/>
      <c r="B100" s="124"/>
      <c r="C100" s="124"/>
      <c r="D100" s="124"/>
      <c r="E100" s="124"/>
      <c r="F100" s="139"/>
      <c r="G100" s="139"/>
      <c r="H100" s="139"/>
      <c r="I100" s="139"/>
      <c r="J100" s="139"/>
      <c r="K100" s="144"/>
      <c r="L100" s="153"/>
      <c r="M100" s="139"/>
    </row>
    <row r="101" spans="1:19" s="22" customFormat="1" ht="38.25" customHeight="1" x14ac:dyDescent="0.3">
      <c r="A101" s="20"/>
      <c r="B101" s="177" t="s">
        <v>35</v>
      </c>
      <c r="C101" s="177"/>
      <c r="D101" s="177"/>
      <c r="E101" s="124"/>
      <c r="F101" s="139" t="s">
        <v>39</v>
      </c>
      <c r="G101" s="139"/>
      <c r="H101" s="142"/>
      <c r="I101" s="143"/>
      <c r="J101" s="142"/>
      <c r="K101" s="144" t="s">
        <v>4</v>
      </c>
      <c r="L101" s="144" t="s">
        <v>16</v>
      </c>
      <c r="M101" s="124" t="s">
        <v>133</v>
      </c>
    </row>
    <row r="102" spans="1:19" s="22" customFormat="1" ht="3" customHeight="1" x14ac:dyDescent="0.3">
      <c r="A102" s="20"/>
      <c r="B102" s="124"/>
      <c r="C102" s="124"/>
      <c r="D102" s="124"/>
      <c r="E102" s="124"/>
      <c r="F102" s="139"/>
      <c r="G102" s="139"/>
      <c r="H102" s="144"/>
      <c r="I102" s="144"/>
      <c r="J102" s="144"/>
      <c r="K102" s="144"/>
      <c r="L102" s="144"/>
      <c r="M102" s="139" t="s">
        <v>38</v>
      </c>
    </row>
    <row r="103" spans="1:19" s="22" customFormat="1" ht="55.05" customHeight="1" x14ac:dyDescent="0.3">
      <c r="A103" s="20"/>
      <c r="B103" s="177" t="s">
        <v>36</v>
      </c>
      <c r="C103" s="177"/>
      <c r="D103" s="177"/>
      <c r="E103" s="124"/>
      <c r="F103" s="139" t="s">
        <v>40</v>
      </c>
      <c r="G103" s="139"/>
      <c r="H103" s="142"/>
      <c r="I103" s="143"/>
      <c r="J103" s="142"/>
      <c r="K103" s="144" t="s">
        <v>4</v>
      </c>
      <c r="L103" s="144" t="s">
        <v>6</v>
      </c>
      <c r="M103" s="124" t="s">
        <v>152</v>
      </c>
    </row>
    <row r="104" spans="1:19" s="22" customFormat="1" x14ac:dyDescent="0.3">
      <c r="A104" s="20"/>
      <c r="B104" s="177"/>
      <c r="C104" s="177"/>
      <c r="D104" s="177"/>
      <c r="E104" s="124"/>
      <c r="F104" s="139"/>
      <c r="G104" s="139"/>
      <c r="H104" s="139"/>
      <c r="I104" s="139"/>
      <c r="J104" s="139"/>
      <c r="K104" s="144"/>
      <c r="L104" s="144"/>
      <c r="M104" s="139"/>
      <c r="N104" s="20"/>
      <c r="O104" s="44"/>
      <c r="P104" s="44"/>
      <c r="Q104" s="20"/>
      <c r="R104" s="20"/>
      <c r="S104" s="20"/>
    </row>
    <row r="105" spans="1:19" s="22" customFormat="1" x14ac:dyDescent="0.3">
      <c r="A105" s="20"/>
      <c r="B105" s="158" t="s">
        <v>42</v>
      </c>
      <c r="C105" s="158"/>
      <c r="D105" s="159"/>
      <c r="E105" s="159"/>
      <c r="F105" s="37"/>
      <c r="G105" s="37"/>
      <c r="H105" s="37"/>
      <c r="I105" s="37"/>
      <c r="J105" s="37"/>
      <c r="K105" s="37"/>
      <c r="L105" s="37"/>
      <c r="M105" s="38"/>
      <c r="N105" s="20"/>
      <c r="O105" s="44"/>
      <c r="P105" s="44"/>
      <c r="Q105" s="20"/>
      <c r="R105" s="20"/>
      <c r="S105" s="20"/>
    </row>
    <row r="106" spans="1:19" s="22" customFormat="1" x14ac:dyDescent="0.3">
      <c r="A106" s="20"/>
      <c r="B106" s="124"/>
      <c r="C106" s="124"/>
      <c r="D106" s="124"/>
      <c r="E106" s="124"/>
      <c r="F106" s="139"/>
      <c r="G106" s="139"/>
      <c r="H106" s="139"/>
      <c r="I106" s="139"/>
      <c r="J106" s="139"/>
      <c r="K106" s="144"/>
      <c r="L106" s="144"/>
      <c r="M106" s="139"/>
      <c r="N106" s="20"/>
      <c r="O106" s="44"/>
      <c r="P106" s="44"/>
      <c r="Q106" s="20"/>
      <c r="R106" s="20"/>
      <c r="S106" s="20"/>
    </row>
    <row r="107" spans="1:19" s="22" customFormat="1" ht="13.9" x14ac:dyDescent="0.3">
      <c r="A107" s="20"/>
      <c r="B107" s="39" t="s">
        <v>1</v>
      </c>
      <c r="C107" s="39"/>
      <c r="D107" s="126"/>
      <c r="E107" s="126"/>
      <c r="F107" s="40" t="s">
        <v>3</v>
      </c>
      <c r="G107" s="40"/>
      <c r="H107" s="185" t="s">
        <v>5</v>
      </c>
      <c r="I107" s="185"/>
      <c r="J107" s="185"/>
      <c r="K107" s="126" t="s">
        <v>2</v>
      </c>
      <c r="L107" s="126" t="s">
        <v>9</v>
      </c>
      <c r="M107" s="40" t="s">
        <v>15</v>
      </c>
    </row>
    <row r="108" spans="1:19" s="22" customFormat="1" x14ac:dyDescent="0.3">
      <c r="A108" s="20"/>
      <c r="B108" s="39"/>
      <c r="C108" s="39"/>
      <c r="D108" s="126"/>
      <c r="E108" s="126"/>
      <c r="F108" s="40"/>
      <c r="G108" s="40"/>
      <c r="H108" s="126"/>
      <c r="I108" s="126"/>
      <c r="J108" s="126"/>
      <c r="K108" s="126"/>
      <c r="L108" s="126"/>
      <c r="M108" s="40"/>
    </row>
    <row r="109" spans="1:19" s="22" customFormat="1" x14ac:dyDescent="0.3">
      <c r="A109" s="20"/>
      <c r="B109" s="61" t="s">
        <v>44</v>
      </c>
      <c r="C109" s="61"/>
      <c r="D109" s="61"/>
      <c r="E109" s="61"/>
      <c r="F109" s="61"/>
      <c r="G109" s="61"/>
      <c r="H109" s="62"/>
      <c r="I109" s="62"/>
      <c r="J109" s="62"/>
      <c r="K109" s="63"/>
      <c r="L109" s="63"/>
      <c r="M109" s="61"/>
    </row>
    <row r="110" spans="1:19" s="84" customFormat="1" ht="49.5" x14ac:dyDescent="0.3">
      <c r="A110" s="83"/>
      <c r="B110" s="173"/>
      <c r="C110" s="173"/>
      <c r="D110" s="173"/>
      <c r="E110" s="122"/>
      <c r="F110" s="51"/>
      <c r="G110" s="51"/>
      <c r="H110" s="154" t="s">
        <v>23</v>
      </c>
      <c r="I110" s="155"/>
      <c r="J110" s="154" t="s">
        <v>24</v>
      </c>
      <c r="K110" s="56"/>
      <c r="L110" s="134"/>
      <c r="M110" s="51"/>
    </row>
    <row r="111" spans="1:19" s="22" customFormat="1" ht="3" customHeight="1" x14ac:dyDescent="0.3">
      <c r="A111" s="20"/>
      <c r="B111" s="122"/>
      <c r="C111" s="122"/>
      <c r="D111" s="122"/>
      <c r="E111" s="122"/>
      <c r="F111" s="51"/>
      <c r="G111" s="51"/>
      <c r="H111" s="49"/>
      <c r="I111" s="51"/>
      <c r="J111" s="49"/>
      <c r="K111" s="56"/>
      <c r="L111" s="56"/>
      <c r="M111" s="51"/>
    </row>
    <row r="112" spans="1:19" s="22" customFormat="1" ht="30" customHeight="1" x14ac:dyDescent="0.3">
      <c r="A112" s="20"/>
      <c r="B112" s="177" t="s">
        <v>77</v>
      </c>
      <c r="C112" s="177"/>
      <c r="D112" s="177"/>
      <c r="E112" s="124"/>
      <c r="F112" s="139" t="s">
        <v>43</v>
      </c>
      <c r="G112" s="139"/>
      <c r="H112" s="160" t="str">
        <f>IF(AND(ISNUMBER(C_biocide),ISNUMBER(Fsplit_evap),(F26="Cbiocide,conc"),ISNUMBER(Fconc)),C_biocide*Fconc*POWER(Dcompany_STP_user,-1)*Fform_user*Fsplit_evap*(1-Felim_user_T1)*Fmwf_user*1000,IF(AND(ISNUMBER(C_biocide),ISNUMBER(Fsplit_evap),(F26="Cbiocide,dil")),C_biocide*POWER(Dcompany_STP_user,-1)*Fform_user*Fsplit_evap*(1-Felim_user_T1)*Fmwf_user*1000,"??"))</f>
        <v>??</v>
      </c>
      <c r="I112" s="144"/>
      <c r="J112" s="160" t="str">
        <f>IF(AND(ISNUMBER(C_biocide),ISNUMBER(Fsplit_evap),(F26="Cbiocide,conc"),ISNUMBER(Fconc)),C_biocide*Fconc*POWER(Dcompany_STP_extwaste,-1)*Fform_extwaste*Fsplit_evap*(1-Felim_extwaste_T1)*Fmwf_extwaste*1000,IF(AND(ISNUMBER(C_biocide),ISNUMBER(Fsplit_evap),(F26="Cbiocide,dil")),C_biocide*POWER(Dcompany_STP_extwaste,-1)*Fform_extwaste*Fsplit_evap*(1-Felim_extwaste_T1)*Fmwf_extwaste*1000,"??"))</f>
        <v>??</v>
      </c>
      <c r="K112" s="56" t="s">
        <v>138</v>
      </c>
      <c r="L112" s="144" t="s">
        <v>6</v>
      </c>
      <c r="M112" s="124" t="s">
        <v>137</v>
      </c>
      <c r="N112" s="20"/>
      <c r="O112" s="44"/>
      <c r="P112" s="44"/>
      <c r="Q112" s="20"/>
      <c r="R112" s="20"/>
      <c r="S112" s="20"/>
    </row>
    <row r="113" spans="1:19" s="48" customFormat="1" ht="3" customHeight="1" x14ac:dyDescent="0.3">
      <c r="A113" s="26"/>
      <c r="B113" s="177"/>
      <c r="C113" s="177"/>
      <c r="D113" s="177"/>
      <c r="E113" s="124"/>
      <c r="F113" s="139"/>
      <c r="G113" s="139"/>
      <c r="H113" s="144"/>
      <c r="I113" s="144"/>
      <c r="J113" s="144"/>
      <c r="K113" s="144"/>
      <c r="L113" s="144"/>
      <c r="M113" s="139"/>
      <c r="N113" s="26"/>
      <c r="O113" s="44"/>
      <c r="P113" s="44"/>
      <c r="Q113" s="26"/>
      <c r="R113" s="26"/>
      <c r="S113" s="26"/>
    </row>
    <row r="114" spans="1:19" s="22" customFormat="1" ht="30" customHeight="1" x14ac:dyDescent="0.3">
      <c r="A114" s="20"/>
      <c r="B114" s="177" t="s">
        <v>78</v>
      </c>
      <c r="C114" s="177"/>
      <c r="D114" s="177"/>
      <c r="E114" s="124"/>
      <c r="F114" s="139" t="s">
        <v>43</v>
      </c>
      <c r="G114" s="139"/>
      <c r="H114" s="160" t="str">
        <f>IF(AND(ISNUMBER(C_biocide),ISNUMBER(Fsplit_Kow),(F26="Cbiocide,conc"),ISNUMBER(Fconc)),C_biocide*Fconc*POWER(Dcompany_STP_user,-1)*Fform_user*Fsplit_Kow*(1-Felim_user_T1)*Fmwf_user*1000,IF(AND(ISNUMBER(C_biocide),ISNUMBER(Fsplit_Kow),(F26="Cbiocide,dil")),C_biocide*POWER(Dcompany_STP_user,-1)*Fform_user*Fsplit_Kow*(1-Felim_user_T1)*Fmwf_user*1000,"??"))</f>
        <v>??</v>
      </c>
      <c r="I114" s="144"/>
      <c r="J114" s="160" t="str">
        <f>IF(AND(ISNUMBER(C_biocide),ISNUMBER(Fsplit_Kow),(F26="Cbiocide,conc"),ISNUMBER(Fconc)),C_biocide*Fconc*POWER(Dcompany_STP_extwaste,-1)*Fform_extwaste*Fsplit_Kow*(1-Felim_extwaste_T1)*Fmwf_extwaste*1000,IF(AND(ISNUMBER(C_biocide),ISNUMBER(Fsplit_Kow),(F26="Cbiocide,dil")),C_biocide*POWER(Dcompany_STP_extwaste,-1)*Fform_extwaste*Fsplit_Kow*(1-Felim_extwaste_T1)*Fmwf_extwaste*1000,"??"))</f>
        <v>??</v>
      </c>
      <c r="K114" s="56" t="s">
        <v>138</v>
      </c>
      <c r="L114" s="144" t="s">
        <v>6</v>
      </c>
      <c r="M114" s="124" t="s">
        <v>139</v>
      </c>
      <c r="N114" s="20"/>
      <c r="O114" s="44"/>
      <c r="P114" s="44"/>
      <c r="Q114" s="20"/>
      <c r="R114" s="20"/>
      <c r="S114" s="20"/>
    </row>
    <row r="115" spans="1:19" s="48" customFormat="1" x14ac:dyDescent="0.3">
      <c r="A115" s="26"/>
      <c r="B115" s="124"/>
      <c r="C115" s="124"/>
      <c r="D115" s="124"/>
      <c r="E115" s="124"/>
      <c r="F115" s="139"/>
      <c r="G115" s="139"/>
      <c r="H115" s="139"/>
      <c r="I115" s="139"/>
      <c r="J115" s="139"/>
      <c r="K115" s="144"/>
      <c r="L115" s="144"/>
      <c r="M115" s="139"/>
      <c r="N115" s="26"/>
      <c r="O115" s="44"/>
      <c r="P115" s="44"/>
      <c r="Q115" s="26"/>
      <c r="R115" s="26"/>
      <c r="S115" s="26"/>
    </row>
    <row r="116" spans="1:19" s="22" customFormat="1" x14ac:dyDescent="0.3">
      <c r="A116" s="20"/>
      <c r="B116" s="61" t="s">
        <v>147</v>
      </c>
      <c r="C116" s="61"/>
      <c r="D116" s="61"/>
      <c r="E116" s="61"/>
      <c r="F116" s="61"/>
      <c r="G116" s="61"/>
      <c r="H116" s="62"/>
      <c r="I116" s="62"/>
      <c r="J116" s="62"/>
      <c r="K116" s="63"/>
      <c r="L116" s="63"/>
      <c r="M116" s="61"/>
    </row>
    <row r="117" spans="1:19" s="84" customFormat="1" ht="49.5" x14ac:dyDescent="0.3">
      <c r="A117" s="83"/>
      <c r="B117" s="173"/>
      <c r="C117" s="173"/>
      <c r="D117" s="173"/>
      <c r="E117" s="122"/>
      <c r="F117" s="51"/>
      <c r="G117" s="51"/>
      <c r="H117" s="154" t="s">
        <v>23</v>
      </c>
      <c r="I117" s="155"/>
      <c r="J117" s="154" t="s">
        <v>24</v>
      </c>
      <c r="K117" s="56"/>
      <c r="L117" s="56"/>
      <c r="M117" s="51"/>
    </row>
    <row r="118" spans="1:19" s="22" customFormat="1" ht="3" customHeight="1" x14ac:dyDescent="0.3">
      <c r="A118" s="20"/>
      <c r="B118" s="122"/>
      <c r="C118" s="122"/>
      <c r="D118" s="122"/>
      <c r="E118" s="122"/>
      <c r="F118" s="51"/>
      <c r="G118" s="51"/>
      <c r="H118" s="49"/>
      <c r="I118" s="51"/>
      <c r="J118" s="49"/>
      <c r="K118" s="56"/>
      <c r="L118" s="56"/>
      <c r="M118" s="51"/>
    </row>
    <row r="119" spans="1:19" s="22" customFormat="1" ht="42.75" customHeight="1" x14ac:dyDescent="0.3">
      <c r="A119" s="20"/>
      <c r="B119" s="177" t="s">
        <v>77</v>
      </c>
      <c r="C119" s="177"/>
      <c r="D119" s="177"/>
      <c r="E119" s="124"/>
      <c r="F119" s="139" t="s">
        <v>43</v>
      </c>
      <c r="G119" s="139"/>
      <c r="H119" s="160" t="str">
        <f>IF(AND(ISNUMBER(C_biocide),ISNUMBER(Fsplit_evap_user_T2),(F26="Cbiocide,conc"),ISNUMBER(Fconc)),C_biocide*Fconc*POWER(Dcompany_STP_user_T2,-1)*Fform_user_T2*Fsplit_evap_user_T2*(1-Felim_user_T2)*(1-Felim_storage_user_T2)*Fmwf_user_T2*1000,IF(AND(ISNUMBER(C_biocide),ISNUMBER(Fsplit_evap_user_T2),(F26="Cbiocide,dil")),C_biocide*POWER(Dcompany_STP_user_T2,-1)*Fform_user_T2*Fsplit_evap_user_T2*(1-Felim_user_T2)*(1-Felim_storage_user_T2)*Fmwf_user_T2*1000,"??"))</f>
        <v>??</v>
      </c>
      <c r="I119" s="144"/>
      <c r="J119" s="160" t="str">
        <f>IF(AND(ISNUMBER(C_biocide),ISNUMBER(Fsplit_evap_extwaste_T2),(F26="Cbiocide,conc"),ISNUMBER(Fconc)),C_biocide*Fconc*POWER(Dcompany_STP_extwaste_T2,-1)*Fform_extwaste_T2*Fsplit_evap_extwaste_T2*(1-Felim_extwaste_T2)*(1-Felim_storage_extwaste_T2)*Fmwf_extwaste_T2*1000,IF(AND(ISNUMBER(C_biocide),ISNUMBER(Fsplit_evap_extwaste_T2),(F26="Cbiocide,dil")),C_biocide*POWER(Dcompany_STP_extwaste_T2,-1)*Fform_extwaste_T2*Fsplit_evap_extwaste_T2*(1-Felim_extwaste_T2)*(1-Felim_storage_extwaste_T2)*Fmwf_extwaste_T2*1000,"??"))</f>
        <v>??</v>
      </c>
      <c r="K119" s="56" t="s">
        <v>138</v>
      </c>
      <c r="L119" s="144" t="s">
        <v>6</v>
      </c>
      <c r="M119" s="124" t="s">
        <v>140</v>
      </c>
      <c r="N119" s="20"/>
      <c r="O119" s="44"/>
      <c r="P119" s="44"/>
      <c r="Q119" s="20"/>
      <c r="R119" s="20"/>
      <c r="S119" s="20"/>
    </row>
    <row r="120" spans="1:19" s="48" customFormat="1" ht="3" customHeight="1" x14ac:dyDescent="0.3">
      <c r="A120" s="26"/>
      <c r="B120" s="177"/>
      <c r="C120" s="177"/>
      <c r="D120" s="177"/>
      <c r="E120" s="124"/>
      <c r="F120" s="139"/>
      <c r="G120" s="139"/>
      <c r="H120" s="144"/>
      <c r="I120" s="144"/>
      <c r="J120" s="144"/>
      <c r="K120" s="144"/>
      <c r="L120" s="144"/>
      <c r="M120" s="139"/>
      <c r="N120" s="26"/>
      <c r="O120" s="44"/>
      <c r="P120" s="44"/>
      <c r="Q120" s="26"/>
      <c r="R120" s="26"/>
      <c r="S120" s="26"/>
    </row>
    <row r="121" spans="1:19" s="22" customFormat="1" ht="30.75" customHeight="1" x14ac:dyDescent="0.3">
      <c r="A121" s="20"/>
      <c r="B121" s="177" t="s">
        <v>78</v>
      </c>
      <c r="C121" s="177"/>
      <c r="D121" s="177"/>
      <c r="E121" s="124"/>
      <c r="F121" s="139" t="s">
        <v>43</v>
      </c>
      <c r="G121" s="139"/>
      <c r="H121" s="160" t="str">
        <f>IF(AND(ISNUMBER(C_biocide),ISNUMBER(Fsplit_Kow_user_T2),(F26="Cbiocide,conc"),ISNUMBER(Fconc)),C_biocide*Fconc*POWER(Dcompany_STP_user_T2,-1)*Fform_user_T2*Fsplit_Kow_user_T2*(1-Felim_user_T2)*(1-Felim_storage_user_T2)*Fmwf_user_T2*1000,IF(AND(ISNUMBER(C_biocide),ISNUMBER(Fsplit_Kow_user_T2),(F26="Cbiocide,dil")),C_biocide*POWER(Dcompany_STP_user_T2,-1)*Fform_user_T2*Fsplit_Kow_user_T2*(1-Felim_user_T2)*(1-Felim_storage_user_T2)*Fmwf_user_T2*1000,"??"))</f>
        <v>??</v>
      </c>
      <c r="I121" s="144"/>
      <c r="J121" s="160" t="str">
        <f>IF(AND(ISNUMBER(C_biocide),ISNUMBER(Fsplit_Kow_extwaste_T2),(F26="Cbiocide,conc"),ISNUMBER(Fconc)),C_biocide*Fconc*POWER(Dcompany_STP_extwaste_T2,-1)*Fform_extwaste_T2*Fsplit_Kow_extwaste_T2*(1-Felim_extwaste_T2)*(1-Felim_storage_extwaste_T2)*Fmwf_extwaste_T2*1000,IF(AND(ISNUMBER(C_biocide),ISNUMBER(Fsplit_Kow_extwaste_T2),(F26="Cbiocide,dil")),C_biocide*POWER(Dcompany_STP_extwaste_T2,-1)*Fform_extwaste_T2*Fsplit_Kow_extwaste_T2*(1-Felim_extwaste_T2)*(1-Felim_storage_extwaste_T2)*Fmwf_extwaste_T2*1000,"??"))</f>
        <v>??</v>
      </c>
      <c r="K121" s="56" t="s">
        <v>138</v>
      </c>
      <c r="L121" s="144" t="s">
        <v>6</v>
      </c>
      <c r="M121" s="124" t="s">
        <v>141</v>
      </c>
      <c r="N121" s="20"/>
      <c r="O121" s="44"/>
      <c r="P121" s="44"/>
      <c r="Q121" s="20"/>
      <c r="R121" s="20"/>
      <c r="S121" s="20"/>
    </row>
    <row r="122" spans="1:19" s="48" customFormat="1" x14ac:dyDescent="0.3">
      <c r="A122" s="26"/>
      <c r="B122" s="124"/>
      <c r="C122" s="124"/>
      <c r="D122" s="124"/>
      <c r="E122" s="124"/>
      <c r="F122" s="139"/>
      <c r="G122" s="139"/>
      <c r="H122" s="139"/>
      <c r="I122" s="139"/>
      <c r="J122" s="139"/>
      <c r="K122" s="144"/>
      <c r="L122" s="144"/>
      <c r="M122" s="139"/>
      <c r="N122" s="26"/>
      <c r="O122" s="44"/>
      <c r="P122" s="44"/>
      <c r="Q122" s="26"/>
      <c r="R122" s="26"/>
      <c r="S122" s="26"/>
    </row>
    <row r="123" spans="1:19" s="48" customFormat="1" x14ac:dyDescent="0.3">
      <c r="A123" s="26"/>
      <c r="B123" s="57"/>
      <c r="C123" s="125"/>
      <c r="D123" s="57"/>
      <c r="E123" s="58"/>
      <c r="F123" s="31"/>
      <c r="G123" s="31"/>
      <c r="H123" s="31"/>
      <c r="I123" s="31"/>
      <c r="J123" s="31"/>
      <c r="K123" s="16"/>
      <c r="L123" s="16"/>
      <c r="M123" s="31"/>
      <c r="N123" s="26"/>
      <c r="O123" s="44"/>
      <c r="P123" s="44"/>
      <c r="Q123" s="26"/>
      <c r="R123" s="26"/>
      <c r="S123" s="26"/>
    </row>
    <row r="124" spans="1:19" s="22" customFormat="1" x14ac:dyDescent="0.3">
      <c r="A124" s="20"/>
      <c r="B124" s="42" t="s">
        <v>10</v>
      </c>
      <c r="C124" s="42"/>
      <c r="D124" s="32"/>
      <c r="E124" s="32"/>
      <c r="F124" s="20"/>
      <c r="G124" s="20"/>
      <c r="H124" s="20"/>
      <c r="I124" s="20"/>
      <c r="J124" s="20"/>
      <c r="K124" s="20"/>
      <c r="L124" s="20"/>
      <c r="M124" s="31"/>
    </row>
    <row r="125" spans="1:19" s="22" customFormat="1" ht="38.25" customHeight="1" x14ac:dyDescent="0.3">
      <c r="A125" s="20"/>
      <c r="B125" s="192" t="s">
        <v>59</v>
      </c>
      <c r="C125" s="192"/>
      <c r="D125" s="192"/>
      <c r="E125" s="192"/>
      <c r="F125" s="192"/>
      <c r="G125" s="192"/>
      <c r="H125" s="192"/>
      <c r="I125" s="192"/>
      <c r="J125" s="192"/>
      <c r="K125" s="192"/>
      <c r="L125" s="192"/>
      <c r="M125" s="192"/>
    </row>
    <row r="126" spans="1:19" s="48" customFormat="1" ht="35.25" customHeight="1" x14ac:dyDescent="0.3">
      <c r="A126" s="26"/>
      <c r="B126" s="192" t="s">
        <v>56</v>
      </c>
      <c r="C126" s="192"/>
      <c r="D126" s="192"/>
      <c r="E126" s="192"/>
      <c r="F126" s="192"/>
      <c r="G126" s="192"/>
      <c r="H126" s="192"/>
      <c r="I126" s="192"/>
      <c r="J126" s="192"/>
      <c r="K126" s="192"/>
      <c r="L126" s="192"/>
      <c r="M126" s="192"/>
      <c r="N126" s="26"/>
      <c r="O126" s="44"/>
      <c r="P126" s="44"/>
      <c r="Q126" s="26"/>
      <c r="R126" s="26"/>
      <c r="S126" s="26"/>
    </row>
    <row r="127" spans="1:19" s="48" customFormat="1" ht="40.5" customHeight="1" x14ac:dyDescent="0.3">
      <c r="A127" s="26"/>
      <c r="B127" s="192" t="s">
        <v>46</v>
      </c>
      <c r="C127" s="192"/>
      <c r="D127" s="192"/>
      <c r="E127" s="192"/>
      <c r="F127" s="192"/>
      <c r="G127" s="192"/>
      <c r="H127" s="192"/>
      <c r="I127" s="192"/>
      <c r="J127" s="192"/>
      <c r="K127" s="192"/>
      <c r="L127" s="192"/>
      <c r="M127" s="192"/>
      <c r="N127" s="26"/>
      <c r="O127" s="44"/>
      <c r="P127" s="44"/>
      <c r="Q127" s="26"/>
      <c r="R127" s="26"/>
      <c r="S127" s="26"/>
    </row>
    <row r="128" spans="1:19" s="48" customFormat="1" ht="54.75" customHeight="1" x14ac:dyDescent="0.3">
      <c r="A128" s="26"/>
      <c r="B128" s="192" t="s">
        <v>54</v>
      </c>
      <c r="C128" s="192"/>
      <c r="D128" s="192"/>
      <c r="E128" s="192"/>
      <c r="F128" s="192"/>
      <c r="G128" s="192"/>
      <c r="H128" s="192"/>
      <c r="I128" s="192"/>
      <c r="J128" s="192"/>
      <c r="K128" s="192"/>
      <c r="L128" s="192"/>
      <c r="M128" s="192"/>
      <c r="N128" s="26"/>
      <c r="O128" s="44"/>
      <c r="P128" s="44"/>
      <c r="Q128" s="26"/>
      <c r="R128" s="26"/>
      <c r="S128" s="26"/>
    </row>
    <row r="129" spans="1:19" s="48" customFormat="1" ht="27.75" customHeight="1" x14ac:dyDescent="0.3">
      <c r="A129" s="26"/>
      <c r="B129" s="192" t="s">
        <v>49</v>
      </c>
      <c r="C129" s="192"/>
      <c r="D129" s="192"/>
      <c r="E129" s="192"/>
      <c r="F129" s="192"/>
      <c r="G129" s="192"/>
      <c r="H129" s="192"/>
      <c r="I129" s="192"/>
      <c r="J129" s="192"/>
      <c r="K129" s="192"/>
      <c r="L129" s="192"/>
      <c r="M129" s="192"/>
      <c r="N129" s="26"/>
      <c r="O129" s="44"/>
      <c r="P129" s="44"/>
      <c r="Q129" s="26"/>
      <c r="R129" s="26"/>
      <c r="S129" s="26"/>
    </row>
    <row r="130" spans="1:19" s="48" customFormat="1" ht="26.25" customHeight="1" x14ac:dyDescent="0.3">
      <c r="A130" s="26"/>
      <c r="B130" s="192" t="s">
        <v>57</v>
      </c>
      <c r="C130" s="192"/>
      <c r="D130" s="192"/>
      <c r="E130" s="192"/>
      <c r="F130" s="192"/>
      <c r="G130" s="192"/>
      <c r="H130" s="192"/>
      <c r="I130" s="192"/>
      <c r="J130" s="192"/>
      <c r="K130" s="192"/>
      <c r="L130" s="192"/>
      <c r="M130" s="192"/>
      <c r="N130" s="26"/>
      <c r="O130" s="44"/>
      <c r="P130" s="44"/>
      <c r="Q130" s="26"/>
      <c r="R130" s="26"/>
      <c r="S130" s="26"/>
    </row>
    <row r="131" spans="1:19" s="48" customFormat="1" ht="30.75" customHeight="1" x14ac:dyDescent="0.3">
      <c r="A131" s="26"/>
      <c r="B131" s="192" t="s">
        <v>55</v>
      </c>
      <c r="C131" s="192"/>
      <c r="D131" s="192"/>
      <c r="E131" s="192"/>
      <c r="F131" s="192"/>
      <c r="G131" s="192"/>
      <c r="H131" s="192"/>
      <c r="I131" s="192"/>
      <c r="J131" s="192"/>
      <c r="K131" s="192"/>
      <c r="L131" s="192"/>
      <c r="M131" s="192"/>
      <c r="N131" s="26"/>
      <c r="O131" s="44"/>
      <c r="P131" s="44"/>
      <c r="Q131" s="26"/>
      <c r="R131" s="26"/>
      <c r="S131" s="26"/>
    </row>
    <row r="132" spans="1:19" s="48" customFormat="1" x14ac:dyDescent="0.3">
      <c r="A132" s="26"/>
      <c r="B132" s="175"/>
      <c r="C132" s="175"/>
      <c r="D132" s="175"/>
      <c r="E132" s="58"/>
      <c r="F132" s="31"/>
      <c r="G132" s="31"/>
      <c r="H132" s="31"/>
      <c r="I132" s="31"/>
      <c r="J132" s="31"/>
      <c r="K132" s="16"/>
      <c r="L132" s="16"/>
      <c r="M132" s="31"/>
      <c r="N132" s="26"/>
      <c r="O132" s="44"/>
      <c r="P132" s="44"/>
      <c r="Q132" s="26"/>
      <c r="R132" s="26"/>
      <c r="S132" s="26"/>
    </row>
    <row r="133" spans="1:19" s="48" customFormat="1" x14ac:dyDescent="0.3">
      <c r="A133" s="26"/>
      <c r="B133" s="57"/>
      <c r="C133" s="125"/>
      <c r="D133" s="57"/>
      <c r="E133" s="58"/>
      <c r="F133" s="31"/>
      <c r="G133" s="31"/>
      <c r="H133" s="31"/>
      <c r="I133" s="31"/>
      <c r="J133" s="31"/>
      <c r="K133" s="16"/>
      <c r="L133" s="16"/>
      <c r="M133" s="31"/>
      <c r="N133" s="26"/>
      <c r="O133" s="44"/>
      <c r="P133" s="44"/>
      <c r="Q133" s="26"/>
      <c r="R133" s="26"/>
      <c r="S133" s="26"/>
    </row>
    <row r="134" spans="1:19" s="48" customFormat="1" x14ac:dyDescent="0.3">
      <c r="A134" s="26"/>
      <c r="B134" s="175"/>
      <c r="C134" s="175"/>
      <c r="D134" s="175"/>
      <c r="E134" s="58"/>
      <c r="F134" s="31"/>
      <c r="G134" s="31"/>
      <c r="H134" s="31"/>
      <c r="I134" s="31"/>
      <c r="J134" s="31"/>
      <c r="K134" s="16"/>
      <c r="L134" s="16"/>
      <c r="M134" s="31"/>
      <c r="N134" s="26"/>
      <c r="O134" s="44"/>
      <c r="P134" s="44"/>
      <c r="Q134" s="26"/>
      <c r="R134" s="26"/>
      <c r="S134" s="26"/>
    </row>
    <row r="135" spans="1:19" s="48" customFormat="1" x14ac:dyDescent="0.3">
      <c r="A135" s="26"/>
      <c r="B135" s="57"/>
      <c r="C135" s="125"/>
      <c r="D135" s="57"/>
      <c r="E135" s="58"/>
      <c r="F135" s="57"/>
      <c r="G135" s="109"/>
      <c r="H135" s="57"/>
      <c r="I135" s="57"/>
      <c r="J135" s="57"/>
      <c r="K135" s="81"/>
      <c r="L135" s="81"/>
      <c r="M135" s="57"/>
      <c r="N135" s="26"/>
      <c r="O135" s="44"/>
      <c r="P135" s="44"/>
      <c r="Q135" s="26"/>
      <c r="R135" s="26"/>
      <c r="S135" s="26"/>
    </row>
    <row r="136" spans="1:19" s="48" customFormat="1" x14ac:dyDescent="0.3">
      <c r="A136" s="26"/>
      <c r="B136" s="175"/>
      <c r="C136" s="175"/>
      <c r="D136" s="175"/>
      <c r="E136" s="58"/>
      <c r="F136" s="57"/>
      <c r="G136" s="109"/>
      <c r="H136" s="81"/>
      <c r="I136" s="57"/>
      <c r="J136" s="81"/>
      <c r="K136" s="81"/>
      <c r="L136" s="82"/>
      <c r="M136" s="57"/>
      <c r="N136" s="26"/>
      <c r="O136" s="44"/>
      <c r="P136" s="44"/>
      <c r="Q136" s="26"/>
      <c r="R136" s="26"/>
      <c r="S136" s="26"/>
    </row>
    <row r="137" spans="1:19" s="45" customFormat="1" x14ac:dyDescent="0.3">
      <c r="B137" s="59"/>
      <c r="C137" s="121"/>
      <c r="D137" s="59"/>
      <c r="E137" s="69"/>
      <c r="F137" s="59"/>
      <c r="G137" s="110"/>
      <c r="H137" s="59"/>
      <c r="I137" s="59"/>
      <c r="J137" s="59"/>
      <c r="K137" s="59"/>
      <c r="L137" s="59"/>
      <c r="M137" s="59"/>
    </row>
    <row r="138" spans="1:19" s="45" customFormat="1" x14ac:dyDescent="0.3">
      <c r="B138" s="59"/>
      <c r="C138" s="121"/>
      <c r="D138" s="59"/>
      <c r="E138" s="69"/>
      <c r="F138" s="59"/>
      <c r="G138" s="110"/>
      <c r="H138" s="59"/>
      <c r="I138" s="59"/>
      <c r="J138" s="59"/>
      <c r="K138" s="59"/>
      <c r="L138" s="59"/>
      <c r="M138" s="59"/>
    </row>
    <row r="139" spans="1:19" s="45" customFormat="1" ht="14.65" x14ac:dyDescent="0.3">
      <c r="B139" s="64"/>
      <c r="C139" s="64"/>
      <c r="D139" s="65"/>
      <c r="E139" s="65"/>
      <c r="F139" s="66"/>
      <c r="G139" s="66"/>
      <c r="H139" s="66"/>
      <c r="I139" s="66"/>
      <c r="J139" s="66"/>
      <c r="K139" s="66"/>
      <c r="L139" s="66"/>
      <c r="M139" s="67"/>
    </row>
    <row r="140" spans="1:19" s="45" customFormat="1" x14ac:dyDescent="0.3">
      <c r="D140" s="60"/>
      <c r="E140" s="60"/>
      <c r="M140" s="47"/>
    </row>
    <row r="141" spans="1:19" s="45" customFormat="1" x14ac:dyDescent="0.3">
      <c r="B141" s="46"/>
      <c r="C141" s="46"/>
      <c r="D141" s="33"/>
      <c r="E141" s="33"/>
      <c r="F141" s="68"/>
      <c r="G141" s="68"/>
      <c r="H141" s="33"/>
      <c r="I141" s="68"/>
      <c r="J141" s="33"/>
      <c r="K141" s="33"/>
      <c r="L141" s="33"/>
      <c r="M141" s="68"/>
    </row>
    <row r="142" spans="1:19" s="45" customFormat="1" x14ac:dyDescent="0.3">
      <c r="B142" s="46"/>
      <c r="C142" s="46"/>
      <c r="D142" s="33"/>
      <c r="E142" s="33"/>
      <c r="F142" s="68"/>
      <c r="G142" s="68"/>
      <c r="H142" s="33"/>
      <c r="I142" s="68"/>
      <c r="J142" s="33"/>
      <c r="K142" s="33"/>
      <c r="L142" s="33"/>
      <c r="M142" s="68"/>
    </row>
    <row r="143" spans="1:19" s="45" customFormat="1" x14ac:dyDescent="0.3">
      <c r="B143" s="66"/>
      <c r="C143" s="66"/>
      <c r="D143" s="33"/>
      <c r="E143" s="33"/>
      <c r="F143" s="68"/>
      <c r="G143" s="68"/>
      <c r="H143" s="33"/>
      <c r="I143" s="68"/>
      <c r="J143" s="33"/>
      <c r="K143" s="33"/>
      <c r="L143" s="33"/>
      <c r="M143" s="68"/>
    </row>
    <row r="144" spans="1:19" s="45" customFormat="1" x14ac:dyDescent="0.3">
      <c r="B144" s="46"/>
      <c r="C144" s="46"/>
      <c r="D144" s="33"/>
      <c r="E144" s="33"/>
      <c r="F144" s="68"/>
      <c r="G144" s="68"/>
      <c r="H144" s="33"/>
      <c r="I144" s="68"/>
      <c r="J144" s="33"/>
      <c r="K144" s="33"/>
      <c r="L144" s="33"/>
      <c r="M144" s="68"/>
    </row>
    <row r="145" spans="2:13" s="45" customFormat="1" x14ac:dyDescent="0.3">
      <c r="B145" s="172"/>
      <c r="C145" s="172"/>
      <c r="D145" s="172"/>
      <c r="E145" s="69"/>
      <c r="F145" s="59"/>
      <c r="G145" s="110"/>
      <c r="H145" s="78"/>
      <c r="I145" s="68"/>
      <c r="J145" s="78"/>
      <c r="K145" s="70"/>
      <c r="L145" s="70"/>
      <c r="M145" s="59"/>
    </row>
    <row r="146" spans="2:13" s="45" customFormat="1" x14ac:dyDescent="0.3">
      <c r="B146" s="46"/>
      <c r="C146" s="46"/>
      <c r="D146" s="33"/>
      <c r="E146" s="33"/>
      <c r="F146" s="68"/>
      <c r="G146" s="68"/>
      <c r="H146" s="33"/>
      <c r="I146" s="68"/>
      <c r="J146" s="33"/>
      <c r="K146" s="33"/>
      <c r="L146" s="33"/>
      <c r="M146" s="68"/>
    </row>
    <row r="147" spans="2:13" s="45" customFormat="1" x14ac:dyDescent="0.3">
      <c r="B147" s="172"/>
      <c r="C147" s="172"/>
      <c r="D147" s="172"/>
      <c r="E147" s="69"/>
      <c r="F147" s="47"/>
      <c r="G147" s="47"/>
      <c r="H147" s="79"/>
      <c r="I147" s="47"/>
      <c r="J147" s="79"/>
      <c r="K147" s="72"/>
      <c r="L147" s="70"/>
      <c r="M147" s="59"/>
    </row>
    <row r="148" spans="2:13" s="45" customFormat="1" x14ac:dyDescent="0.3">
      <c r="B148" s="47"/>
      <c r="C148" s="47"/>
      <c r="D148" s="73"/>
      <c r="E148" s="73"/>
      <c r="F148" s="47"/>
      <c r="G148" s="47"/>
      <c r="H148" s="70"/>
      <c r="I148" s="47"/>
      <c r="J148" s="70"/>
      <c r="K148" s="70"/>
      <c r="L148" s="70"/>
      <c r="M148" s="74"/>
    </row>
    <row r="149" spans="2:13" s="45" customFormat="1" x14ac:dyDescent="0.3">
      <c r="B149" s="172"/>
      <c r="C149" s="172"/>
      <c r="D149" s="172"/>
      <c r="E149" s="69"/>
      <c r="F149" s="47"/>
      <c r="G149" s="47"/>
      <c r="H149" s="79"/>
      <c r="I149" s="47"/>
      <c r="J149" s="79"/>
      <c r="K149" s="70"/>
      <c r="L149" s="70"/>
      <c r="M149" s="59"/>
    </row>
    <row r="150" spans="2:13" s="45" customFormat="1" x14ac:dyDescent="0.3">
      <c r="B150" s="59"/>
      <c r="C150" s="121"/>
      <c r="D150" s="59"/>
      <c r="E150" s="69"/>
      <c r="F150" s="47"/>
      <c r="G150" s="47"/>
      <c r="H150" s="70"/>
      <c r="I150" s="47"/>
      <c r="J150" s="70"/>
      <c r="K150" s="70"/>
      <c r="L150" s="70"/>
      <c r="M150" s="74"/>
    </row>
    <row r="151" spans="2:13" s="45" customFormat="1" x14ac:dyDescent="0.3">
      <c r="B151" s="59"/>
      <c r="C151" s="121"/>
      <c r="D151" s="59"/>
      <c r="E151" s="69"/>
      <c r="F151" s="47"/>
      <c r="G151" s="47"/>
      <c r="H151" s="70"/>
      <c r="I151" s="47"/>
      <c r="J151" s="70"/>
      <c r="K151" s="70"/>
      <c r="L151" s="70"/>
      <c r="M151" s="74"/>
    </row>
    <row r="152" spans="2:13" s="45" customFormat="1" x14ac:dyDescent="0.3">
      <c r="B152" s="176"/>
      <c r="C152" s="176"/>
      <c r="D152" s="176"/>
      <c r="E152" s="176"/>
      <c r="F152" s="176"/>
      <c r="G152" s="176"/>
      <c r="H152" s="176"/>
      <c r="I152" s="176"/>
      <c r="J152" s="176"/>
      <c r="K152" s="176"/>
      <c r="L152" s="176"/>
      <c r="M152" s="176"/>
    </row>
    <row r="153" spans="2:13" s="45" customFormat="1" x14ac:dyDescent="0.3">
      <c r="B153" s="59"/>
      <c r="C153" s="121"/>
      <c r="D153" s="59"/>
      <c r="E153" s="69"/>
      <c r="F153" s="47"/>
      <c r="G153" s="47"/>
      <c r="H153" s="70"/>
      <c r="I153" s="47"/>
      <c r="J153" s="70"/>
      <c r="K153" s="70"/>
      <c r="L153" s="70"/>
      <c r="M153" s="74"/>
    </row>
    <row r="154" spans="2:13" s="45" customFormat="1" x14ac:dyDescent="0.3">
      <c r="B154" s="172"/>
      <c r="C154" s="172"/>
      <c r="D154" s="172"/>
      <c r="E154" s="69"/>
      <c r="F154" s="47"/>
      <c r="G154" s="47"/>
      <c r="H154" s="79"/>
      <c r="I154" s="47"/>
      <c r="J154" s="79"/>
      <c r="K154" s="70"/>
      <c r="L154" s="70"/>
      <c r="M154" s="74"/>
    </row>
    <row r="155" spans="2:13" s="45" customFormat="1" x14ac:dyDescent="0.3">
      <c r="B155" s="59"/>
      <c r="C155" s="121"/>
      <c r="D155" s="59"/>
      <c r="E155" s="69"/>
      <c r="F155" s="47"/>
      <c r="G155" s="47"/>
      <c r="H155" s="70"/>
      <c r="I155" s="47"/>
      <c r="J155" s="70"/>
      <c r="K155" s="70"/>
      <c r="L155" s="70"/>
      <c r="M155" s="74"/>
    </row>
    <row r="156" spans="2:13" s="45" customFormat="1" x14ac:dyDescent="0.3">
      <c r="B156" s="172"/>
      <c r="C156" s="172"/>
      <c r="D156" s="172"/>
      <c r="E156" s="69"/>
      <c r="F156" s="47"/>
      <c r="G156" s="47"/>
      <c r="H156" s="79"/>
      <c r="I156" s="47"/>
      <c r="J156" s="79"/>
      <c r="K156" s="70"/>
      <c r="L156" s="70"/>
      <c r="M156" s="74"/>
    </row>
    <row r="157" spans="2:13" s="45" customFormat="1" x14ac:dyDescent="0.3">
      <c r="B157" s="59"/>
      <c r="C157" s="121"/>
      <c r="D157" s="59"/>
      <c r="E157" s="69"/>
      <c r="F157" s="47"/>
      <c r="G157" s="47"/>
      <c r="H157" s="70"/>
      <c r="I157" s="47"/>
      <c r="J157" s="70"/>
      <c r="K157" s="70"/>
      <c r="L157" s="70"/>
      <c r="M157" s="74"/>
    </row>
    <row r="158" spans="2:13" s="45" customFormat="1" x14ac:dyDescent="0.3">
      <c r="B158" s="174"/>
      <c r="C158" s="174"/>
      <c r="D158" s="174"/>
      <c r="E158" s="77"/>
      <c r="F158" s="47"/>
      <c r="G158" s="47"/>
      <c r="H158" s="70"/>
      <c r="I158" s="47"/>
      <c r="J158" s="70"/>
      <c r="K158" s="70"/>
      <c r="L158" s="70"/>
      <c r="M158" s="74"/>
    </row>
    <row r="159" spans="2:13" s="45" customFormat="1" x14ac:dyDescent="0.3">
      <c r="B159" s="172"/>
      <c r="C159" s="172"/>
      <c r="D159" s="172"/>
      <c r="E159" s="69"/>
      <c r="F159" s="47"/>
      <c r="G159" s="47"/>
      <c r="H159" s="70"/>
      <c r="I159" s="47"/>
      <c r="J159" s="70"/>
      <c r="K159" s="70"/>
      <c r="L159" s="70"/>
      <c r="M159" s="74"/>
    </row>
    <row r="160" spans="2:13" s="45" customFormat="1" x14ac:dyDescent="0.3">
      <c r="B160" s="80"/>
      <c r="C160" s="80"/>
      <c r="F160" s="75"/>
      <c r="G160" s="75"/>
      <c r="H160" s="79"/>
      <c r="I160" s="47"/>
      <c r="J160" s="79"/>
      <c r="K160" s="70"/>
      <c r="L160" s="70"/>
      <c r="M160" s="74"/>
    </row>
    <row r="161" spans="1:16" s="45" customFormat="1" x14ac:dyDescent="0.3">
      <c r="B161" s="76"/>
      <c r="C161" s="76"/>
      <c r="D161" s="59"/>
      <c r="E161" s="69"/>
      <c r="F161" s="75"/>
      <c r="G161" s="75"/>
      <c r="H161" s="70"/>
      <c r="I161" s="47"/>
      <c r="J161" s="70"/>
      <c r="K161" s="70"/>
      <c r="L161" s="70"/>
      <c r="M161" s="74"/>
    </row>
    <row r="162" spans="1:16" s="45" customFormat="1" x14ac:dyDescent="0.3">
      <c r="B162" s="76"/>
      <c r="C162" s="76"/>
      <c r="D162" s="71"/>
      <c r="E162" s="71"/>
      <c r="F162" s="75"/>
      <c r="G162" s="75"/>
      <c r="H162" s="79"/>
      <c r="I162" s="47"/>
      <c r="J162" s="79"/>
      <c r="K162" s="70"/>
      <c r="L162" s="70"/>
      <c r="M162" s="74"/>
    </row>
    <row r="163" spans="1:16" s="45" customFormat="1" x14ac:dyDescent="0.3">
      <c r="B163" s="76"/>
      <c r="C163" s="76"/>
      <c r="D163" s="59"/>
      <c r="E163" s="69"/>
      <c r="F163" s="75"/>
      <c r="G163" s="75"/>
      <c r="H163" s="75"/>
      <c r="I163" s="47"/>
      <c r="J163" s="75"/>
      <c r="K163" s="70"/>
      <c r="L163" s="70"/>
    </row>
    <row r="164" spans="1:16" s="45" customFormat="1" x14ac:dyDescent="0.3">
      <c r="B164" s="76"/>
      <c r="C164" s="76"/>
      <c r="D164" s="59"/>
      <c r="E164" s="69"/>
      <c r="F164" s="75"/>
      <c r="G164" s="75"/>
      <c r="H164" s="79"/>
      <c r="I164" s="47"/>
      <c r="J164" s="79"/>
      <c r="K164" s="70"/>
      <c r="L164" s="70"/>
      <c r="M164" s="74"/>
    </row>
    <row r="165" spans="1:16" s="45" customFormat="1" x14ac:dyDescent="0.3">
      <c r="B165" s="59"/>
      <c r="C165" s="121"/>
      <c r="D165" s="59"/>
      <c r="E165" s="69"/>
      <c r="F165" s="75"/>
      <c r="G165" s="75"/>
      <c r="H165" s="70"/>
      <c r="I165" s="47"/>
      <c r="J165" s="70"/>
      <c r="K165" s="70"/>
      <c r="L165" s="70"/>
      <c r="M165" s="74"/>
      <c r="O165" s="70"/>
      <c r="P165" s="70"/>
    </row>
    <row r="166" spans="1:16" s="45" customFormat="1" x14ac:dyDescent="0.3">
      <c r="B166" s="172"/>
      <c r="C166" s="172"/>
      <c r="D166" s="172"/>
      <c r="E166" s="69"/>
      <c r="F166" s="75"/>
      <c r="G166" s="75"/>
      <c r="H166" s="79"/>
      <c r="I166" s="47"/>
      <c r="J166" s="79"/>
      <c r="K166" s="70"/>
      <c r="L166" s="70"/>
      <c r="M166" s="74"/>
      <c r="O166" s="70"/>
      <c r="P166" s="70"/>
    </row>
    <row r="167" spans="1:16" s="45" customFormat="1" x14ac:dyDescent="0.3">
      <c r="B167" s="59"/>
      <c r="C167" s="121"/>
      <c r="D167" s="59"/>
      <c r="E167" s="69"/>
      <c r="F167" s="47"/>
      <c r="G167" s="47"/>
      <c r="H167" s="70"/>
      <c r="I167" s="47"/>
      <c r="J167" s="70"/>
      <c r="K167" s="70"/>
      <c r="L167" s="70"/>
      <c r="M167" s="74"/>
      <c r="O167" s="70"/>
      <c r="P167" s="70"/>
    </row>
    <row r="168" spans="1:16" s="45" customFormat="1" x14ac:dyDescent="0.3">
      <c r="B168" s="77"/>
      <c r="C168" s="127"/>
      <c r="D168" s="59"/>
      <c r="E168" s="69"/>
      <c r="F168" s="47"/>
      <c r="G168" s="47"/>
      <c r="H168" s="70"/>
      <c r="I168" s="47"/>
      <c r="J168" s="70"/>
      <c r="K168" s="70"/>
      <c r="L168" s="70"/>
      <c r="M168" s="74"/>
      <c r="O168" s="70"/>
      <c r="P168" s="70"/>
    </row>
    <row r="169" spans="1:16" s="45" customFormat="1" x14ac:dyDescent="0.3">
      <c r="B169" s="172"/>
      <c r="C169" s="172"/>
      <c r="D169" s="172"/>
      <c r="E169" s="69"/>
      <c r="F169" s="47"/>
      <c r="G169" s="47"/>
      <c r="H169" s="79"/>
      <c r="I169" s="47"/>
      <c r="J169" s="79"/>
      <c r="K169" s="70"/>
      <c r="L169" s="70"/>
      <c r="M169" s="74"/>
      <c r="O169" s="70"/>
      <c r="P169" s="70"/>
    </row>
    <row r="170" spans="1:16" s="45" customFormat="1" x14ac:dyDescent="0.3">
      <c r="B170" s="47"/>
      <c r="C170" s="47"/>
      <c r="D170" s="73"/>
      <c r="E170" s="73"/>
      <c r="F170" s="47"/>
      <c r="G170" s="47"/>
      <c r="H170" s="70"/>
      <c r="I170" s="47"/>
      <c r="J170" s="70"/>
      <c r="K170" s="70"/>
      <c r="L170" s="70"/>
      <c r="M170" s="74"/>
      <c r="O170" s="70"/>
      <c r="P170" s="70"/>
    </row>
    <row r="171" spans="1:16" s="45" customFormat="1" x14ac:dyDescent="0.3">
      <c r="B171" s="59"/>
      <c r="C171" s="121"/>
      <c r="D171" s="73"/>
      <c r="E171" s="73"/>
      <c r="K171" s="70"/>
      <c r="L171" s="70"/>
      <c r="M171" s="47"/>
      <c r="O171" s="70"/>
      <c r="P171" s="70"/>
    </row>
    <row r="172" spans="1:16" s="22" customFormat="1" x14ac:dyDescent="0.3">
      <c r="A172" s="20"/>
      <c r="B172" s="29"/>
      <c r="C172" s="29"/>
      <c r="D172" s="30"/>
      <c r="E172" s="30"/>
      <c r="F172" s="20"/>
      <c r="G172" s="20"/>
      <c r="H172" s="20"/>
      <c r="I172" s="20"/>
      <c r="J172" s="20"/>
      <c r="K172" s="20"/>
      <c r="L172" s="20"/>
      <c r="M172" s="31"/>
      <c r="O172" s="52"/>
      <c r="P172" s="52"/>
    </row>
    <row r="173" spans="1:16" s="41" customFormat="1" x14ac:dyDescent="0.3">
      <c r="A173" s="45"/>
      <c r="B173" s="42"/>
      <c r="C173" s="42"/>
      <c r="D173" s="33"/>
      <c r="E173" s="33"/>
      <c r="F173" s="45"/>
      <c r="G173" s="45"/>
      <c r="H173" s="45"/>
      <c r="I173" s="45"/>
      <c r="J173" s="45"/>
      <c r="K173" s="45"/>
      <c r="L173" s="45"/>
      <c r="M173" s="47"/>
    </row>
    <row r="174" spans="1:16" s="41" customFormat="1" x14ac:dyDescent="0.3">
      <c r="B174" s="46"/>
      <c r="C174" s="46"/>
      <c r="D174" s="34"/>
      <c r="E174" s="34"/>
    </row>
    <row r="175" spans="1:16" s="41" customFormat="1" x14ac:dyDescent="0.3">
      <c r="B175" s="46"/>
      <c r="C175" s="46"/>
      <c r="D175" s="34"/>
      <c r="E175" s="34"/>
    </row>
    <row r="176" spans="1:16" s="41" customFormat="1" x14ac:dyDescent="0.3">
      <c r="D176" s="34"/>
      <c r="E176" s="34"/>
    </row>
    <row r="177" spans="4:5" s="22" customFormat="1" x14ac:dyDescent="0.3">
      <c r="D177" s="35"/>
      <c r="E177" s="35"/>
    </row>
    <row r="178" spans="4:5" s="22" customFormat="1" x14ac:dyDescent="0.3">
      <c r="D178" s="35"/>
      <c r="E178" s="35"/>
    </row>
    <row r="179" spans="4:5" s="22" customFormat="1" x14ac:dyDescent="0.3">
      <c r="D179" s="35"/>
      <c r="E179" s="35"/>
    </row>
    <row r="180" spans="4:5" s="22" customFormat="1" x14ac:dyDescent="0.3">
      <c r="D180" s="35"/>
      <c r="E180" s="35"/>
    </row>
    <row r="181" spans="4:5" s="22" customFormat="1" x14ac:dyDescent="0.3">
      <c r="D181" s="35"/>
      <c r="E181" s="35"/>
    </row>
    <row r="182" spans="4:5" s="22" customFormat="1" x14ac:dyDescent="0.3">
      <c r="D182" s="35"/>
      <c r="E182" s="35"/>
    </row>
    <row r="183" spans="4:5" s="22" customFormat="1" x14ac:dyDescent="0.3">
      <c r="D183" s="35"/>
      <c r="E183" s="35"/>
    </row>
    <row r="184" spans="4:5" s="22" customFormat="1" x14ac:dyDescent="0.3">
      <c r="D184" s="35"/>
      <c r="E184" s="35"/>
    </row>
    <row r="185" spans="4:5" s="22" customFormat="1" x14ac:dyDescent="0.3">
      <c r="D185" s="35"/>
      <c r="E185" s="35"/>
    </row>
    <row r="186" spans="4:5" s="22" customFormat="1" x14ac:dyDescent="0.3">
      <c r="D186" s="35"/>
      <c r="E186" s="35"/>
    </row>
    <row r="187" spans="4:5" s="22" customFormat="1" x14ac:dyDescent="0.3">
      <c r="D187" s="35"/>
      <c r="E187" s="35"/>
    </row>
    <row r="188" spans="4:5" s="22" customFormat="1" x14ac:dyDescent="0.3">
      <c r="D188" s="35"/>
      <c r="E188" s="35"/>
    </row>
    <row r="189" spans="4:5" s="22" customFormat="1" x14ac:dyDescent="0.3">
      <c r="D189" s="35"/>
      <c r="E189" s="35"/>
    </row>
    <row r="190" spans="4:5" s="22" customFormat="1" x14ac:dyDescent="0.3">
      <c r="D190" s="35"/>
      <c r="E190" s="35"/>
    </row>
    <row r="191" spans="4:5" s="22" customFormat="1" x14ac:dyDescent="0.3">
      <c r="D191" s="35"/>
      <c r="E191" s="35"/>
    </row>
    <row r="192" spans="4:5" s="22" customFormat="1" x14ac:dyDescent="0.3">
      <c r="D192" s="35"/>
      <c r="E192" s="35"/>
    </row>
    <row r="193" spans="4:5" s="22" customFormat="1" x14ac:dyDescent="0.3">
      <c r="D193" s="35"/>
      <c r="E193" s="35"/>
    </row>
    <row r="194" spans="4:5" s="22" customFormat="1" x14ac:dyDescent="0.3">
      <c r="D194" s="35"/>
      <c r="E194" s="35"/>
    </row>
    <row r="195" spans="4:5" s="22" customFormat="1" x14ac:dyDescent="0.3">
      <c r="D195" s="35"/>
      <c r="E195" s="35"/>
    </row>
    <row r="196" spans="4:5" s="22" customFormat="1" x14ac:dyDescent="0.3">
      <c r="D196" s="35"/>
      <c r="E196" s="35"/>
    </row>
    <row r="197" spans="4:5" s="22" customFormat="1" x14ac:dyDescent="0.3">
      <c r="D197" s="35"/>
      <c r="E197" s="35"/>
    </row>
    <row r="198" spans="4:5" s="22" customFormat="1" x14ac:dyDescent="0.3">
      <c r="D198" s="35"/>
      <c r="E198" s="35"/>
    </row>
    <row r="199" spans="4:5" s="22" customFormat="1" x14ac:dyDescent="0.3">
      <c r="D199" s="35"/>
      <c r="E199" s="35"/>
    </row>
    <row r="200" spans="4:5" s="22" customFormat="1" x14ac:dyDescent="0.3">
      <c r="D200" s="35"/>
      <c r="E200" s="35"/>
    </row>
    <row r="201" spans="4:5" s="22" customFormat="1" x14ac:dyDescent="0.3">
      <c r="D201" s="35"/>
      <c r="E201" s="35"/>
    </row>
    <row r="202" spans="4:5" s="22" customFormat="1" x14ac:dyDescent="0.3">
      <c r="D202" s="35"/>
      <c r="E202" s="35"/>
    </row>
    <row r="203" spans="4:5" s="22" customFormat="1" x14ac:dyDescent="0.3">
      <c r="D203" s="35"/>
      <c r="E203" s="35"/>
    </row>
    <row r="204" spans="4:5" s="22" customFormat="1" x14ac:dyDescent="0.3">
      <c r="D204" s="35"/>
      <c r="E204" s="35"/>
    </row>
    <row r="205" spans="4:5" s="22" customFormat="1" x14ac:dyDescent="0.3">
      <c r="D205" s="35"/>
      <c r="E205" s="35"/>
    </row>
    <row r="206" spans="4:5" s="22" customFormat="1" x14ac:dyDescent="0.3">
      <c r="D206" s="35"/>
      <c r="E206" s="35"/>
    </row>
    <row r="207" spans="4:5" s="22" customFormat="1" x14ac:dyDescent="0.3">
      <c r="D207" s="35"/>
      <c r="E207" s="35"/>
    </row>
    <row r="208" spans="4:5" s="22" customFormat="1" x14ac:dyDescent="0.3">
      <c r="D208" s="35"/>
      <c r="E208" s="35"/>
    </row>
    <row r="209" spans="4:5" s="22" customFormat="1" x14ac:dyDescent="0.3">
      <c r="D209" s="35"/>
      <c r="E209" s="35"/>
    </row>
    <row r="210" spans="4:5" s="22" customFormat="1" x14ac:dyDescent="0.3">
      <c r="D210" s="35"/>
      <c r="E210" s="35"/>
    </row>
    <row r="211" spans="4:5" s="22" customFormat="1" x14ac:dyDescent="0.3">
      <c r="D211" s="35"/>
      <c r="E211" s="35"/>
    </row>
    <row r="212" spans="4:5" s="22" customFormat="1" x14ac:dyDescent="0.3">
      <c r="D212" s="35"/>
      <c r="E212" s="35"/>
    </row>
    <row r="213" spans="4:5" s="22" customFormat="1" x14ac:dyDescent="0.3">
      <c r="D213" s="35"/>
      <c r="E213" s="35"/>
    </row>
    <row r="214" spans="4:5" s="22" customFormat="1" x14ac:dyDescent="0.3">
      <c r="D214" s="35"/>
      <c r="E214" s="35"/>
    </row>
    <row r="215" spans="4:5" s="22" customFormat="1" x14ac:dyDescent="0.3">
      <c r="D215" s="35"/>
      <c r="E215" s="35"/>
    </row>
    <row r="216" spans="4:5" s="22" customFormat="1" x14ac:dyDescent="0.3">
      <c r="D216" s="35"/>
      <c r="E216" s="35"/>
    </row>
    <row r="217" spans="4:5" s="22" customFormat="1" x14ac:dyDescent="0.3">
      <c r="D217" s="35"/>
      <c r="E217" s="35"/>
    </row>
    <row r="218" spans="4:5" s="22" customFormat="1" x14ac:dyDescent="0.3">
      <c r="D218" s="35"/>
      <c r="E218" s="35"/>
    </row>
    <row r="219" spans="4:5" s="22" customFormat="1" x14ac:dyDescent="0.3">
      <c r="D219" s="35"/>
      <c r="E219" s="35"/>
    </row>
    <row r="220" spans="4:5" s="22" customFormat="1" x14ac:dyDescent="0.3">
      <c r="D220" s="35"/>
      <c r="E220" s="35"/>
    </row>
    <row r="221" spans="4:5" s="22" customFormat="1" x14ac:dyDescent="0.3">
      <c r="D221" s="35"/>
      <c r="E221" s="35"/>
    </row>
    <row r="222" spans="4:5" s="22" customFormat="1" x14ac:dyDescent="0.3">
      <c r="D222" s="35"/>
      <c r="E222" s="35"/>
    </row>
    <row r="223" spans="4:5" s="22" customFormat="1" x14ac:dyDescent="0.3">
      <c r="D223" s="35"/>
      <c r="E223" s="35"/>
    </row>
    <row r="224" spans="4:5" s="22" customFormat="1" x14ac:dyDescent="0.3">
      <c r="D224" s="35"/>
      <c r="E224" s="35"/>
    </row>
    <row r="225" spans="4:5" s="22" customFormat="1" x14ac:dyDescent="0.3">
      <c r="D225" s="35"/>
      <c r="E225" s="35"/>
    </row>
    <row r="226" spans="4:5" s="22" customFormat="1" x14ac:dyDescent="0.3">
      <c r="D226" s="35"/>
      <c r="E226" s="35"/>
    </row>
    <row r="227" spans="4:5" s="22" customFormat="1" x14ac:dyDescent="0.3">
      <c r="D227" s="35"/>
      <c r="E227" s="35"/>
    </row>
    <row r="228" spans="4:5" s="22" customFormat="1" x14ac:dyDescent="0.3">
      <c r="D228" s="35"/>
      <c r="E228" s="35"/>
    </row>
    <row r="229" spans="4:5" s="22" customFormat="1" x14ac:dyDescent="0.3">
      <c r="D229" s="35"/>
      <c r="E229" s="35"/>
    </row>
    <row r="230" spans="4:5" s="22" customFormat="1" x14ac:dyDescent="0.3">
      <c r="D230" s="35"/>
      <c r="E230" s="35"/>
    </row>
    <row r="231" spans="4:5" s="22" customFormat="1" x14ac:dyDescent="0.3">
      <c r="D231" s="35"/>
      <c r="E231" s="35"/>
    </row>
    <row r="232" spans="4:5" s="22" customFormat="1" x14ac:dyDescent="0.3">
      <c r="D232" s="35"/>
      <c r="E232" s="35"/>
    </row>
    <row r="233" spans="4:5" s="22" customFormat="1" x14ac:dyDescent="0.3">
      <c r="D233" s="35"/>
      <c r="E233" s="35"/>
    </row>
    <row r="234" spans="4:5" s="22" customFormat="1" x14ac:dyDescent="0.3">
      <c r="D234" s="35"/>
      <c r="E234" s="35"/>
    </row>
    <row r="235" spans="4:5" s="22" customFormat="1" x14ac:dyDescent="0.3">
      <c r="D235" s="35"/>
      <c r="E235" s="35"/>
    </row>
    <row r="236" spans="4:5" s="22" customFormat="1" x14ac:dyDescent="0.3">
      <c r="D236" s="35"/>
      <c r="E236" s="35"/>
    </row>
    <row r="237" spans="4:5" s="22" customFormat="1" x14ac:dyDescent="0.3">
      <c r="D237" s="35"/>
      <c r="E237" s="35"/>
    </row>
    <row r="238" spans="4:5" s="22" customFormat="1" x14ac:dyDescent="0.3">
      <c r="D238" s="35"/>
      <c r="E238" s="35"/>
    </row>
    <row r="239" spans="4:5" s="22" customFormat="1" x14ac:dyDescent="0.3">
      <c r="D239" s="35"/>
      <c r="E239" s="35"/>
    </row>
    <row r="240" spans="4:5" s="22" customFormat="1" x14ac:dyDescent="0.3">
      <c r="D240" s="35"/>
      <c r="E240" s="35"/>
    </row>
    <row r="241" spans="4:5" s="22" customFormat="1" x14ac:dyDescent="0.3">
      <c r="D241" s="35"/>
      <c r="E241" s="35"/>
    </row>
    <row r="242" spans="4:5" s="22" customFormat="1" x14ac:dyDescent="0.3">
      <c r="D242" s="35"/>
      <c r="E242" s="35"/>
    </row>
    <row r="243" spans="4:5" s="22" customFormat="1" x14ac:dyDescent="0.3">
      <c r="D243" s="35"/>
      <c r="E243" s="35"/>
    </row>
    <row r="244" spans="4:5" s="22" customFormat="1" x14ac:dyDescent="0.3">
      <c r="D244" s="35"/>
      <c r="E244" s="35"/>
    </row>
    <row r="245" spans="4:5" s="22" customFormat="1" x14ac:dyDescent="0.3">
      <c r="D245" s="35"/>
      <c r="E245" s="35"/>
    </row>
    <row r="246" spans="4:5" s="22" customFormat="1" x14ac:dyDescent="0.3">
      <c r="D246" s="35"/>
      <c r="E246" s="35"/>
    </row>
    <row r="247" spans="4:5" s="22" customFormat="1" x14ac:dyDescent="0.3">
      <c r="D247" s="35"/>
      <c r="E247" s="35"/>
    </row>
    <row r="248" spans="4:5" s="22" customFormat="1" x14ac:dyDescent="0.3">
      <c r="D248" s="35"/>
      <c r="E248" s="35"/>
    </row>
    <row r="249" spans="4:5" s="22" customFormat="1" x14ac:dyDescent="0.3">
      <c r="D249" s="35"/>
      <c r="E249" s="35"/>
    </row>
    <row r="250" spans="4:5" s="22" customFormat="1" x14ac:dyDescent="0.3">
      <c r="D250" s="35"/>
      <c r="E250" s="35"/>
    </row>
    <row r="251" spans="4:5" s="22" customFormat="1" x14ac:dyDescent="0.3">
      <c r="D251" s="35"/>
      <c r="E251" s="35"/>
    </row>
    <row r="252" spans="4:5" s="22" customFormat="1" x14ac:dyDescent="0.3">
      <c r="D252" s="35"/>
      <c r="E252" s="35"/>
    </row>
    <row r="253" spans="4:5" s="22" customFormat="1" x14ac:dyDescent="0.3">
      <c r="D253" s="35"/>
      <c r="E253" s="35"/>
    </row>
    <row r="254" spans="4:5" s="22" customFormat="1" x14ac:dyDescent="0.3">
      <c r="D254" s="35"/>
      <c r="E254" s="35"/>
    </row>
    <row r="255" spans="4:5" s="22" customFormat="1" x14ac:dyDescent="0.3">
      <c r="D255" s="35"/>
      <c r="E255" s="35"/>
    </row>
    <row r="256" spans="4:5" s="22" customFormat="1" x14ac:dyDescent="0.3">
      <c r="D256" s="35"/>
      <c r="E256" s="35"/>
    </row>
    <row r="257" spans="4:5" s="22" customFormat="1" x14ac:dyDescent="0.3">
      <c r="D257" s="35"/>
      <c r="E257" s="35"/>
    </row>
    <row r="258" spans="4:5" s="22" customFormat="1" x14ac:dyDescent="0.3">
      <c r="D258" s="35"/>
      <c r="E258" s="35"/>
    </row>
    <row r="259" spans="4:5" s="22" customFormat="1" x14ac:dyDescent="0.3">
      <c r="D259" s="35"/>
      <c r="E259" s="35"/>
    </row>
    <row r="260" spans="4:5" s="22" customFormat="1" x14ac:dyDescent="0.3">
      <c r="D260" s="35"/>
      <c r="E260" s="35"/>
    </row>
    <row r="261" spans="4:5" s="22" customFormat="1" x14ac:dyDescent="0.3">
      <c r="D261" s="35"/>
      <c r="E261" s="35"/>
    </row>
    <row r="262" spans="4:5" s="22" customFormat="1" x14ac:dyDescent="0.3">
      <c r="D262" s="35"/>
      <c r="E262" s="35"/>
    </row>
    <row r="263" spans="4:5" s="22" customFormat="1" x14ac:dyDescent="0.3">
      <c r="D263" s="35"/>
      <c r="E263" s="35"/>
    </row>
    <row r="264" spans="4:5" s="22" customFormat="1" x14ac:dyDescent="0.3">
      <c r="D264" s="35"/>
      <c r="E264" s="35"/>
    </row>
    <row r="265" spans="4:5" s="22" customFormat="1" x14ac:dyDescent="0.3">
      <c r="D265" s="35"/>
      <c r="E265" s="35"/>
    </row>
    <row r="266" spans="4:5" s="22" customFormat="1" x14ac:dyDescent="0.3">
      <c r="D266" s="35"/>
      <c r="E266" s="35"/>
    </row>
    <row r="267" spans="4:5" s="22" customFormat="1" x14ac:dyDescent="0.3">
      <c r="D267" s="35"/>
      <c r="E267" s="35"/>
    </row>
    <row r="268" spans="4:5" s="22" customFormat="1" x14ac:dyDescent="0.3">
      <c r="D268" s="35"/>
      <c r="E268" s="35"/>
    </row>
    <row r="269" spans="4:5" s="22" customFormat="1" x14ac:dyDescent="0.3">
      <c r="D269" s="35"/>
      <c r="E269" s="35"/>
    </row>
    <row r="270" spans="4:5" s="22" customFormat="1" x14ac:dyDescent="0.3">
      <c r="D270" s="35"/>
      <c r="E270" s="35"/>
    </row>
    <row r="271" spans="4:5" s="22" customFormat="1" x14ac:dyDescent="0.3">
      <c r="D271" s="35"/>
      <c r="E271" s="35"/>
    </row>
    <row r="272" spans="4:5" s="22" customFormat="1" x14ac:dyDescent="0.3">
      <c r="D272" s="35"/>
      <c r="E272" s="35"/>
    </row>
    <row r="273" spans="4:5" s="22" customFormat="1" x14ac:dyDescent="0.3">
      <c r="D273" s="35"/>
      <c r="E273" s="35"/>
    </row>
    <row r="274" spans="4:5" s="22" customFormat="1" x14ac:dyDescent="0.3">
      <c r="D274" s="35"/>
      <c r="E274" s="35"/>
    </row>
    <row r="275" spans="4:5" s="22" customFormat="1" x14ac:dyDescent="0.3">
      <c r="D275" s="35"/>
      <c r="E275" s="35"/>
    </row>
    <row r="276" spans="4:5" s="22" customFormat="1" x14ac:dyDescent="0.3">
      <c r="D276" s="35"/>
      <c r="E276" s="35"/>
    </row>
    <row r="277" spans="4:5" s="22" customFormat="1" x14ac:dyDescent="0.3">
      <c r="D277" s="35"/>
      <c r="E277" s="35"/>
    </row>
    <row r="278" spans="4:5" s="22" customFormat="1" x14ac:dyDescent="0.3">
      <c r="D278" s="35"/>
      <c r="E278" s="35"/>
    </row>
    <row r="279" spans="4:5" s="22" customFormat="1" x14ac:dyDescent="0.3">
      <c r="D279" s="35"/>
      <c r="E279" s="35"/>
    </row>
    <row r="280" spans="4:5" s="22" customFormat="1" x14ac:dyDescent="0.3">
      <c r="D280" s="35"/>
      <c r="E280" s="35"/>
    </row>
    <row r="281" spans="4:5" s="22" customFormat="1" x14ac:dyDescent="0.3">
      <c r="D281" s="35"/>
      <c r="E281" s="35"/>
    </row>
    <row r="282" spans="4:5" s="22" customFormat="1" x14ac:dyDescent="0.3">
      <c r="D282" s="35"/>
      <c r="E282" s="35"/>
    </row>
    <row r="283" spans="4:5" s="22" customFormat="1" x14ac:dyDescent="0.3">
      <c r="D283" s="35"/>
      <c r="E283" s="35"/>
    </row>
    <row r="284" spans="4:5" s="22" customFormat="1" x14ac:dyDescent="0.3">
      <c r="D284" s="35"/>
      <c r="E284" s="35"/>
    </row>
    <row r="285" spans="4:5" s="22" customFormat="1" x14ac:dyDescent="0.3">
      <c r="D285" s="35"/>
      <c r="E285" s="35"/>
    </row>
    <row r="286" spans="4:5" s="22" customFormat="1" x14ac:dyDescent="0.3">
      <c r="D286" s="35"/>
      <c r="E286" s="35"/>
    </row>
    <row r="287" spans="4:5" s="22" customFormat="1" x14ac:dyDescent="0.3">
      <c r="D287" s="35"/>
      <c r="E287" s="35"/>
    </row>
    <row r="288" spans="4:5" s="22" customFormat="1" x14ac:dyDescent="0.3">
      <c r="D288" s="35"/>
      <c r="E288" s="35"/>
    </row>
    <row r="289" spans="4:5" s="22" customFormat="1" x14ac:dyDescent="0.3">
      <c r="D289" s="35"/>
      <c r="E289" s="35"/>
    </row>
    <row r="290" spans="4:5" s="22" customFormat="1" x14ac:dyDescent="0.3">
      <c r="D290" s="35"/>
      <c r="E290" s="35"/>
    </row>
    <row r="291" spans="4:5" s="22" customFormat="1" x14ac:dyDescent="0.3">
      <c r="D291" s="35"/>
      <c r="E291" s="35"/>
    </row>
    <row r="292" spans="4:5" s="22" customFormat="1" x14ac:dyDescent="0.3">
      <c r="D292" s="35"/>
      <c r="E292" s="35"/>
    </row>
    <row r="293" spans="4:5" s="22" customFormat="1" x14ac:dyDescent="0.3">
      <c r="D293" s="35"/>
      <c r="E293" s="35"/>
    </row>
    <row r="294" spans="4:5" s="22" customFormat="1" x14ac:dyDescent="0.3">
      <c r="D294" s="35"/>
      <c r="E294" s="35"/>
    </row>
    <row r="295" spans="4:5" s="22" customFormat="1" x14ac:dyDescent="0.3">
      <c r="D295" s="35"/>
      <c r="E295" s="35"/>
    </row>
    <row r="296" spans="4:5" s="22" customFormat="1" x14ac:dyDescent="0.3">
      <c r="D296" s="35"/>
      <c r="E296" s="35"/>
    </row>
    <row r="297" spans="4:5" s="22" customFormat="1" x14ac:dyDescent="0.3">
      <c r="D297" s="35"/>
      <c r="E297" s="35"/>
    </row>
    <row r="298" spans="4:5" s="22" customFormat="1" x14ac:dyDescent="0.3">
      <c r="D298" s="35"/>
      <c r="E298" s="35"/>
    </row>
    <row r="299" spans="4:5" s="22" customFormat="1" x14ac:dyDescent="0.3">
      <c r="D299" s="35"/>
      <c r="E299" s="35"/>
    </row>
    <row r="300" spans="4:5" s="22" customFormat="1" x14ac:dyDescent="0.3">
      <c r="D300" s="35"/>
      <c r="E300" s="35"/>
    </row>
    <row r="301" spans="4:5" s="22" customFormat="1" x14ac:dyDescent="0.3">
      <c r="D301" s="35"/>
      <c r="E301" s="35"/>
    </row>
    <row r="302" spans="4:5" s="22" customFormat="1" x14ac:dyDescent="0.3">
      <c r="D302" s="35"/>
      <c r="E302" s="35"/>
    </row>
    <row r="303" spans="4:5" s="22" customFormat="1" x14ac:dyDescent="0.3">
      <c r="D303" s="35"/>
      <c r="E303" s="35"/>
    </row>
    <row r="304" spans="4:5" s="22" customFormat="1" x14ac:dyDescent="0.3">
      <c r="D304" s="35"/>
      <c r="E304" s="35"/>
    </row>
    <row r="305" spans="4:5" s="22" customFormat="1" x14ac:dyDescent="0.3">
      <c r="D305" s="35"/>
      <c r="E305" s="35"/>
    </row>
    <row r="306" spans="4:5" s="22" customFormat="1" x14ac:dyDescent="0.3">
      <c r="D306" s="35"/>
      <c r="E306" s="35"/>
    </row>
    <row r="307" spans="4:5" s="22" customFormat="1" x14ac:dyDescent="0.3">
      <c r="D307" s="35"/>
      <c r="E307" s="35"/>
    </row>
    <row r="308" spans="4:5" s="22" customFormat="1" x14ac:dyDescent="0.3">
      <c r="D308" s="35"/>
      <c r="E308" s="35"/>
    </row>
    <row r="309" spans="4:5" s="22" customFormat="1" x14ac:dyDescent="0.3">
      <c r="D309" s="35"/>
      <c r="E309" s="35"/>
    </row>
    <row r="310" spans="4:5" s="22" customFormat="1" x14ac:dyDescent="0.3">
      <c r="D310" s="35"/>
      <c r="E310" s="35"/>
    </row>
    <row r="311" spans="4:5" s="22" customFormat="1" x14ac:dyDescent="0.3">
      <c r="D311" s="35"/>
      <c r="E311" s="35"/>
    </row>
    <row r="312" spans="4:5" s="22" customFormat="1" x14ac:dyDescent="0.3">
      <c r="D312" s="35"/>
      <c r="E312" s="35"/>
    </row>
    <row r="313" spans="4:5" s="22" customFormat="1" x14ac:dyDescent="0.3">
      <c r="D313" s="35"/>
      <c r="E313" s="35"/>
    </row>
    <row r="314" spans="4:5" s="22" customFormat="1" x14ac:dyDescent="0.3">
      <c r="D314" s="35"/>
      <c r="E314" s="35"/>
    </row>
    <row r="315" spans="4:5" s="22" customFormat="1" x14ac:dyDescent="0.3">
      <c r="D315" s="35"/>
      <c r="E315" s="35"/>
    </row>
    <row r="316" spans="4:5" s="22" customFormat="1" x14ac:dyDescent="0.3">
      <c r="D316" s="35"/>
      <c r="E316" s="35"/>
    </row>
    <row r="317" spans="4:5" s="22" customFormat="1" x14ac:dyDescent="0.3">
      <c r="D317" s="35"/>
      <c r="E317" s="35"/>
    </row>
    <row r="318" spans="4:5" s="22" customFormat="1" x14ac:dyDescent="0.3">
      <c r="D318" s="35"/>
      <c r="E318" s="35"/>
    </row>
    <row r="319" spans="4:5" s="22" customFormat="1" x14ac:dyDescent="0.3">
      <c r="D319" s="35"/>
      <c r="E319" s="35"/>
    </row>
    <row r="320" spans="4:5" s="22" customFormat="1" x14ac:dyDescent="0.3">
      <c r="D320" s="35"/>
      <c r="E320" s="35"/>
    </row>
    <row r="321" spans="4:5" s="22" customFormat="1" x14ac:dyDescent="0.3">
      <c r="D321" s="35"/>
      <c r="E321" s="35"/>
    </row>
    <row r="322" spans="4:5" s="22" customFormat="1" x14ac:dyDescent="0.3">
      <c r="D322" s="35"/>
      <c r="E322" s="35"/>
    </row>
    <row r="323" spans="4:5" s="22" customFormat="1" x14ac:dyDescent="0.3">
      <c r="D323" s="35"/>
      <c r="E323" s="35"/>
    </row>
    <row r="324" spans="4:5" s="22" customFormat="1" x14ac:dyDescent="0.3">
      <c r="D324" s="35"/>
      <c r="E324" s="35"/>
    </row>
    <row r="325" spans="4:5" s="22" customFormat="1" x14ac:dyDescent="0.3">
      <c r="D325" s="35"/>
      <c r="E325" s="35"/>
    </row>
    <row r="326" spans="4:5" s="22" customFormat="1" x14ac:dyDescent="0.3">
      <c r="D326" s="35"/>
      <c r="E326" s="35"/>
    </row>
    <row r="327" spans="4:5" s="22" customFormat="1" x14ac:dyDescent="0.3">
      <c r="D327" s="35"/>
      <c r="E327" s="35"/>
    </row>
    <row r="328" spans="4:5" s="22" customFormat="1" x14ac:dyDescent="0.3">
      <c r="D328" s="35"/>
      <c r="E328" s="35"/>
    </row>
    <row r="329" spans="4:5" s="22" customFormat="1" x14ac:dyDescent="0.3">
      <c r="D329" s="35"/>
      <c r="E329" s="35"/>
    </row>
    <row r="330" spans="4:5" s="22" customFormat="1" x14ac:dyDescent="0.3">
      <c r="D330" s="35"/>
      <c r="E330" s="35"/>
    </row>
    <row r="331" spans="4:5" s="22" customFormat="1" x14ac:dyDescent="0.3">
      <c r="D331" s="35"/>
      <c r="E331" s="35"/>
    </row>
    <row r="332" spans="4:5" s="22" customFormat="1" x14ac:dyDescent="0.3">
      <c r="D332" s="35"/>
      <c r="E332" s="35"/>
    </row>
    <row r="333" spans="4:5" s="22" customFormat="1" x14ac:dyDescent="0.3">
      <c r="D333" s="35"/>
      <c r="E333" s="35"/>
    </row>
    <row r="334" spans="4:5" s="22" customFormat="1" x14ac:dyDescent="0.3">
      <c r="D334" s="35"/>
      <c r="E334" s="35"/>
    </row>
    <row r="335" spans="4:5" s="22" customFormat="1" x14ac:dyDescent="0.3">
      <c r="D335" s="35"/>
      <c r="E335" s="35"/>
    </row>
    <row r="336" spans="4:5" s="22" customFormat="1" x14ac:dyDescent="0.3">
      <c r="D336" s="35"/>
      <c r="E336" s="35"/>
    </row>
    <row r="337" spans="4:5" s="22" customFormat="1" x14ac:dyDescent="0.3">
      <c r="D337" s="35"/>
      <c r="E337" s="35"/>
    </row>
    <row r="338" spans="4:5" s="22" customFormat="1" x14ac:dyDescent="0.3">
      <c r="D338" s="35"/>
      <c r="E338" s="35"/>
    </row>
    <row r="339" spans="4:5" s="22" customFormat="1" x14ac:dyDescent="0.3">
      <c r="D339" s="35"/>
      <c r="E339" s="35"/>
    </row>
    <row r="340" spans="4:5" s="22" customFormat="1" x14ac:dyDescent="0.3">
      <c r="D340" s="35"/>
      <c r="E340" s="35"/>
    </row>
    <row r="341" spans="4:5" s="22" customFormat="1" x14ac:dyDescent="0.3">
      <c r="D341" s="35"/>
      <c r="E341" s="35"/>
    </row>
    <row r="342" spans="4:5" s="22" customFormat="1" x14ac:dyDescent="0.3">
      <c r="D342" s="35"/>
      <c r="E342" s="35"/>
    </row>
    <row r="343" spans="4:5" s="22" customFormat="1" x14ac:dyDescent="0.3">
      <c r="D343" s="35"/>
      <c r="E343" s="35"/>
    </row>
    <row r="344" spans="4:5" s="22" customFormat="1" x14ac:dyDescent="0.3">
      <c r="D344" s="35"/>
      <c r="E344" s="35"/>
    </row>
    <row r="345" spans="4:5" s="22" customFormat="1" x14ac:dyDescent="0.3">
      <c r="D345" s="35"/>
      <c r="E345" s="35"/>
    </row>
    <row r="346" spans="4:5" s="22" customFormat="1" x14ac:dyDescent="0.3">
      <c r="D346" s="35"/>
      <c r="E346" s="35"/>
    </row>
    <row r="347" spans="4:5" s="22" customFormat="1" x14ac:dyDescent="0.3">
      <c r="D347" s="35"/>
      <c r="E347" s="35"/>
    </row>
    <row r="348" spans="4:5" s="22" customFormat="1" x14ac:dyDescent="0.3">
      <c r="D348" s="35"/>
      <c r="E348" s="35"/>
    </row>
    <row r="349" spans="4:5" s="22" customFormat="1" x14ac:dyDescent="0.3">
      <c r="D349" s="35"/>
      <c r="E349" s="35"/>
    </row>
    <row r="350" spans="4:5" s="22" customFormat="1" x14ac:dyDescent="0.3">
      <c r="D350" s="35"/>
      <c r="E350" s="35"/>
    </row>
    <row r="351" spans="4:5" s="22" customFormat="1" x14ac:dyDescent="0.3">
      <c r="D351" s="35"/>
      <c r="E351" s="35"/>
    </row>
    <row r="352" spans="4:5" s="22" customFormat="1" x14ac:dyDescent="0.3">
      <c r="D352" s="35"/>
      <c r="E352" s="35"/>
    </row>
    <row r="353" spans="4:5" s="22" customFormat="1" x14ac:dyDescent="0.3">
      <c r="D353" s="35"/>
      <c r="E353" s="35"/>
    </row>
    <row r="354" spans="4:5" s="22" customFormat="1" x14ac:dyDescent="0.3">
      <c r="D354" s="35"/>
      <c r="E354" s="35"/>
    </row>
    <row r="355" spans="4:5" s="22" customFormat="1" x14ac:dyDescent="0.3">
      <c r="D355" s="35"/>
      <c r="E355" s="35"/>
    </row>
    <row r="356" spans="4:5" s="22" customFormat="1" x14ac:dyDescent="0.3">
      <c r="D356" s="35"/>
      <c r="E356" s="35"/>
    </row>
    <row r="357" spans="4:5" s="22" customFormat="1" x14ac:dyDescent="0.3">
      <c r="D357" s="35"/>
      <c r="E357" s="35"/>
    </row>
    <row r="358" spans="4:5" s="22" customFormat="1" x14ac:dyDescent="0.3">
      <c r="D358" s="35"/>
      <c r="E358" s="35"/>
    </row>
    <row r="359" spans="4:5" s="22" customFormat="1" x14ac:dyDescent="0.3">
      <c r="D359" s="35"/>
      <c r="E359" s="35"/>
    </row>
    <row r="360" spans="4:5" s="22" customFormat="1" x14ac:dyDescent="0.3">
      <c r="D360" s="35"/>
      <c r="E360" s="35"/>
    </row>
    <row r="361" spans="4:5" s="22" customFormat="1" x14ac:dyDescent="0.3">
      <c r="D361" s="35"/>
      <c r="E361" s="35"/>
    </row>
    <row r="362" spans="4:5" s="22" customFormat="1" x14ac:dyDescent="0.3">
      <c r="D362" s="35"/>
      <c r="E362" s="35"/>
    </row>
    <row r="363" spans="4:5" s="22" customFormat="1" x14ac:dyDescent="0.3">
      <c r="D363" s="35"/>
      <c r="E363" s="35"/>
    </row>
    <row r="364" spans="4:5" s="22" customFormat="1" x14ac:dyDescent="0.3">
      <c r="D364" s="35"/>
      <c r="E364" s="35"/>
    </row>
    <row r="365" spans="4:5" s="22" customFormat="1" x14ac:dyDescent="0.3">
      <c r="D365" s="35"/>
      <c r="E365" s="35"/>
    </row>
    <row r="366" spans="4:5" s="22" customFormat="1" x14ac:dyDescent="0.3">
      <c r="D366" s="35"/>
      <c r="E366" s="35"/>
    </row>
    <row r="367" spans="4:5" s="22" customFormat="1" x14ac:dyDescent="0.3">
      <c r="D367" s="35"/>
      <c r="E367" s="35"/>
    </row>
    <row r="368" spans="4:5" s="22" customFormat="1" x14ac:dyDescent="0.3">
      <c r="D368" s="35"/>
      <c r="E368" s="35"/>
    </row>
    <row r="369" spans="4:5" s="22" customFormat="1" x14ac:dyDescent="0.3">
      <c r="D369" s="35"/>
      <c r="E369" s="35"/>
    </row>
    <row r="370" spans="4:5" s="22" customFormat="1" x14ac:dyDescent="0.3">
      <c r="D370" s="35"/>
      <c r="E370" s="35"/>
    </row>
    <row r="371" spans="4:5" s="22" customFormat="1" x14ac:dyDescent="0.3">
      <c r="D371" s="35"/>
      <c r="E371" s="35"/>
    </row>
    <row r="372" spans="4:5" s="22" customFormat="1" x14ac:dyDescent="0.3">
      <c r="D372" s="35"/>
      <c r="E372" s="35"/>
    </row>
    <row r="373" spans="4:5" s="22" customFormat="1" x14ac:dyDescent="0.3">
      <c r="D373" s="35"/>
      <c r="E373" s="35"/>
    </row>
    <row r="374" spans="4:5" s="22" customFormat="1" x14ac:dyDescent="0.3">
      <c r="D374" s="35"/>
      <c r="E374" s="35"/>
    </row>
    <row r="375" spans="4:5" s="22" customFormat="1" x14ac:dyDescent="0.3">
      <c r="D375" s="35"/>
      <c r="E375" s="35"/>
    </row>
    <row r="376" spans="4:5" s="22" customFormat="1" x14ac:dyDescent="0.3">
      <c r="D376" s="35"/>
      <c r="E376" s="35"/>
    </row>
    <row r="377" spans="4:5" s="22" customFormat="1" x14ac:dyDescent="0.3">
      <c r="D377" s="35"/>
      <c r="E377" s="35"/>
    </row>
    <row r="378" spans="4:5" s="22" customFormat="1" x14ac:dyDescent="0.3">
      <c r="D378" s="35"/>
      <c r="E378" s="35"/>
    </row>
    <row r="379" spans="4:5" s="22" customFormat="1" x14ac:dyDescent="0.3">
      <c r="D379" s="35"/>
      <c r="E379" s="35"/>
    </row>
    <row r="380" spans="4:5" s="22" customFormat="1" x14ac:dyDescent="0.3">
      <c r="D380" s="35"/>
      <c r="E380" s="35"/>
    </row>
    <row r="381" spans="4:5" s="22" customFormat="1" x14ac:dyDescent="0.3">
      <c r="D381" s="35"/>
      <c r="E381" s="35"/>
    </row>
    <row r="382" spans="4:5" s="22" customFormat="1" x14ac:dyDescent="0.3">
      <c r="D382" s="35"/>
      <c r="E382" s="35"/>
    </row>
    <row r="383" spans="4:5" s="22" customFormat="1" x14ac:dyDescent="0.3">
      <c r="D383" s="35"/>
      <c r="E383" s="35"/>
    </row>
    <row r="384" spans="4:5" s="22" customFormat="1" x14ac:dyDescent="0.3">
      <c r="D384" s="35"/>
      <c r="E384" s="35"/>
    </row>
    <row r="385" spans="4:5" s="22" customFormat="1" x14ac:dyDescent="0.3">
      <c r="D385" s="35"/>
      <c r="E385" s="35"/>
    </row>
    <row r="386" spans="4:5" s="22" customFormat="1" x14ac:dyDescent="0.3">
      <c r="D386" s="35"/>
      <c r="E386" s="35"/>
    </row>
    <row r="387" spans="4:5" s="22" customFormat="1" x14ac:dyDescent="0.3">
      <c r="D387" s="35"/>
      <c r="E387" s="35"/>
    </row>
    <row r="388" spans="4:5" s="22" customFormat="1" x14ac:dyDescent="0.3">
      <c r="D388" s="35"/>
      <c r="E388" s="35"/>
    </row>
    <row r="389" spans="4:5" s="22" customFormat="1" x14ac:dyDescent="0.3">
      <c r="D389" s="35"/>
      <c r="E389" s="35"/>
    </row>
    <row r="390" spans="4:5" s="22" customFormat="1" x14ac:dyDescent="0.3">
      <c r="D390" s="35"/>
      <c r="E390" s="35"/>
    </row>
    <row r="391" spans="4:5" s="22" customFormat="1" x14ac:dyDescent="0.3">
      <c r="D391" s="35"/>
      <c r="E391" s="35"/>
    </row>
    <row r="392" spans="4:5" s="22" customFormat="1" x14ac:dyDescent="0.3">
      <c r="D392" s="35"/>
      <c r="E392" s="35"/>
    </row>
    <row r="393" spans="4:5" s="22" customFormat="1" x14ac:dyDescent="0.3">
      <c r="D393" s="35"/>
      <c r="E393" s="35"/>
    </row>
    <row r="394" spans="4:5" s="22" customFormat="1" x14ac:dyDescent="0.3">
      <c r="D394" s="35"/>
      <c r="E394" s="35"/>
    </row>
    <row r="395" spans="4:5" s="22" customFormat="1" x14ac:dyDescent="0.3">
      <c r="D395" s="35"/>
      <c r="E395" s="35"/>
    </row>
    <row r="396" spans="4:5" s="22" customFormat="1" x14ac:dyDescent="0.3">
      <c r="D396" s="35"/>
      <c r="E396" s="35"/>
    </row>
    <row r="397" spans="4:5" s="22" customFormat="1" x14ac:dyDescent="0.3">
      <c r="D397" s="35"/>
      <c r="E397" s="35"/>
    </row>
    <row r="398" spans="4:5" s="22" customFormat="1" x14ac:dyDescent="0.3">
      <c r="D398" s="35"/>
      <c r="E398" s="35"/>
    </row>
    <row r="399" spans="4:5" s="22" customFormat="1" x14ac:dyDescent="0.3">
      <c r="D399" s="35"/>
      <c r="E399" s="35"/>
    </row>
    <row r="400" spans="4:5" s="22" customFormat="1" x14ac:dyDescent="0.3">
      <c r="D400" s="35"/>
      <c r="E400" s="35"/>
    </row>
    <row r="401" spans="4:5" s="22" customFormat="1" x14ac:dyDescent="0.3">
      <c r="D401" s="35"/>
      <c r="E401" s="35"/>
    </row>
    <row r="402" spans="4:5" s="22" customFormat="1" x14ac:dyDescent="0.3">
      <c r="D402" s="35"/>
      <c r="E402" s="35"/>
    </row>
    <row r="403" spans="4:5" s="22" customFormat="1" x14ac:dyDescent="0.3">
      <c r="D403" s="35"/>
      <c r="E403" s="35"/>
    </row>
    <row r="404" spans="4:5" s="22" customFormat="1" x14ac:dyDescent="0.3">
      <c r="D404" s="35"/>
      <c r="E404" s="35"/>
    </row>
    <row r="405" spans="4:5" s="22" customFormat="1" x14ac:dyDescent="0.3">
      <c r="D405" s="35"/>
      <c r="E405" s="35"/>
    </row>
    <row r="406" spans="4:5" s="22" customFormat="1" x14ac:dyDescent="0.3">
      <c r="D406" s="35"/>
      <c r="E406" s="35"/>
    </row>
    <row r="407" spans="4:5" s="22" customFormat="1" x14ac:dyDescent="0.3">
      <c r="D407" s="35"/>
      <c r="E407" s="35"/>
    </row>
    <row r="408" spans="4:5" s="22" customFormat="1" x14ac:dyDescent="0.3">
      <c r="D408" s="35"/>
      <c r="E408" s="35"/>
    </row>
    <row r="409" spans="4:5" s="22" customFormat="1" x14ac:dyDescent="0.3">
      <c r="D409" s="35"/>
      <c r="E409" s="35"/>
    </row>
    <row r="410" spans="4:5" s="22" customFormat="1" x14ac:dyDescent="0.3">
      <c r="D410" s="35"/>
      <c r="E410" s="35"/>
    </row>
    <row r="411" spans="4:5" s="22" customFormat="1" x14ac:dyDescent="0.3">
      <c r="D411" s="35"/>
      <c r="E411" s="35"/>
    </row>
    <row r="412" spans="4:5" s="22" customFormat="1" x14ac:dyDescent="0.3">
      <c r="D412" s="35"/>
      <c r="E412" s="35"/>
    </row>
    <row r="413" spans="4:5" s="22" customFormat="1" x14ac:dyDescent="0.3">
      <c r="D413" s="35"/>
      <c r="E413" s="35"/>
    </row>
    <row r="414" spans="4:5" s="22" customFormat="1" x14ac:dyDescent="0.3">
      <c r="D414" s="35"/>
      <c r="E414" s="35"/>
    </row>
    <row r="415" spans="4:5" s="22" customFormat="1" x14ac:dyDescent="0.3">
      <c r="D415" s="35"/>
      <c r="E415" s="35"/>
    </row>
    <row r="416" spans="4:5" s="22" customFormat="1" x14ac:dyDescent="0.3">
      <c r="D416" s="35"/>
      <c r="E416" s="35"/>
    </row>
    <row r="417" spans="4:71" s="22" customFormat="1" x14ac:dyDescent="0.3">
      <c r="D417" s="35"/>
      <c r="E417" s="35"/>
    </row>
    <row r="418" spans="4:71" s="22" customFormat="1" x14ac:dyDescent="0.3">
      <c r="D418" s="35"/>
      <c r="E418" s="35"/>
    </row>
    <row r="419" spans="4:71" s="22" customFormat="1" x14ac:dyDescent="0.3">
      <c r="D419" s="35"/>
      <c r="E419" s="35"/>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row>
  </sheetData>
  <sheetProtection algorithmName="SHA-512" hashValue="J7tsw4cqJTvajeUZjTH8NJUspBVB78kePBUit64Ik+Wks2k9A7qwc7InUuj/Ptl5AtYkNr6vz3f01mrls3lZ0A==" saltValue="s+rndsj0aNEqTUZhNh/4Aw==" spinCount="100000" sheet="1" objects="1" scenarios="1" formatCells="0" formatColumns="0" formatRows="0"/>
  <dataConsolidate/>
  <mergeCells count="99">
    <mergeCell ref="B87:M87"/>
    <mergeCell ref="B26:C26"/>
    <mergeCell ref="H34:J34"/>
    <mergeCell ref="B34:D34"/>
    <mergeCell ref="B36:D36"/>
    <mergeCell ref="B78:D78"/>
    <mergeCell ref="B38:D38"/>
    <mergeCell ref="B62:D62"/>
    <mergeCell ref="B58:D58"/>
    <mergeCell ref="B60:D60"/>
    <mergeCell ref="B61:D61"/>
    <mergeCell ref="H61:J61"/>
    <mergeCell ref="H42:J42"/>
    <mergeCell ref="H44:J44"/>
    <mergeCell ref="H46:J46"/>
    <mergeCell ref="H53:J53"/>
    <mergeCell ref="B79:D79"/>
    <mergeCell ref="B80:D80"/>
    <mergeCell ref="B53:D53"/>
    <mergeCell ref="B42:C42"/>
    <mergeCell ref="B13:M13"/>
    <mergeCell ref="B16:M16"/>
    <mergeCell ref="B14:M14"/>
    <mergeCell ref="B15:M15"/>
    <mergeCell ref="B18:M18"/>
    <mergeCell ref="B17:M17"/>
    <mergeCell ref="H24:J24"/>
    <mergeCell ref="H26:J26"/>
    <mergeCell ref="H32:J32"/>
    <mergeCell ref="B64:D64"/>
    <mergeCell ref="H38:J38"/>
    <mergeCell ref="B27:D27"/>
    <mergeCell ref="B98:D98"/>
    <mergeCell ref="B101:D101"/>
    <mergeCell ref="B103:D103"/>
    <mergeCell ref="B19:M19"/>
    <mergeCell ref="B20:M20"/>
    <mergeCell ref="H92:J92"/>
    <mergeCell ref="H30:J30"/>
    <mergeCell ref="B30:D30"/>
    <mergeCell ref="B32:D32"/>
    <mergeCell ref="H48:J48"/>
    <mergeCell ref="H50:J50"/>
    <mergeCell ref="B84:D84"/>
    <mergeCell ref="B86:D86"/>
    <mergeCell ref="B82:D82"/>
    <mergeCell ref="B50:D50"/>
    <mergeCell ref="H77:J77"/>
    <mergeCell ref="B131:M131"/>
    <mergeCell ref="B125:M125"/>
    <mergeCell ref="B112:D112"/>
    <mergeCell ref="B114:D114"/>
    <mergeCell ref="B121:D121"/>
    <mergeCell ref="B128:M128"/>
    <mergeCell ref="B129:M129"/>
    <mergeCell ref="B126:M126"/>
    <mergeCell ref="B127:M127"/>
    <mergeCell ref="B117:D117"/>
    <mergeCell ref="B119:D119"/>
    <mergeCell ref="B120:D120"/>
    <mergeCell ref="B130:M130"/>
    <mergeCell ref="B132:D132"/>
    <mergeCell ref="H55:J55"/>
    <mergeCell ref="B55:D55"/>
    <mergeCell ref="B70:D70"/>
    <mergeCell ref="H107:J107"/>
    <mergeCell ref="B74:D74"/>
    <mergeCell ref="B76:D76"/>
    <mergeCell ref="B77:D77"/>
    <mergeCell ref="B65:D65"/>
    <mergeCell ref="B68:D68"/>
    <mergeCell ref="H68:J68"/>
    <mergeCell ref="H70:J70"/>
    <mergeCell ref="H94:J94"/>
    <mergeCell ref="B96:D96"/>
    <mergeCell ref="B110:D110"/>
    <mergeCell ref="B12:M12"/>
    <mergeCell ref="B2:L2"/>
    <mergeCell ref="B4:M4"/>
    <mergeCell ref="B7:M7"/>
    <mergeCell ref="B9:L9"/>
    <mergeCell ref="B11:M11"/>
    <mergeCell ref="B10:M10"/>
    <mergeCell ref="B156:D156"/>
    <mergeCell ref="B159:D159"/>
    <mergeCell ref="B166:D166"/>
    <mergeCell ref="B169:D169"/>
    <mergeCell ref="B63:D63"/>
    <mergeCell ref="B66:D66"/>
    <mergeCell ref="B158:D158"/>
    <mergeCell ref="B134:D134"/>
    <mergeCell ref="B136:D136"/>
    <mergeCell ref="B145:D145"/>
    <mergeCell ref="B147:D147"/>
    <mergeCell ref="B149:D149"/>
    <mergeCell ref="B152:M152"/>
    <mergeCell ref="B104:D104"/>
    <mergeCell ref="B113:D113"/>
    <mergeCell ref="B154:D154"/>
  </mergeCells>
  <conditionalFormatting sqref="F147:G151 F153:G161 F165:G170 J163 I165:I170 I153:I163 I147:I151">
    <cfRule type="containsText" dxfId="5" priority="9" operator="containsText" text="Introduce value">
      <formula>NOT(ISERROR(SEARCH("Introduce value",#REF!)))</formula>
    </cfRule>
  </conditionalFormatting>
  <conditionalFormatting sqref="K147">
    <cfRule type="containsText" dxfId="4" priority="8" operator="containsText" text="Introduce value">
      <formula>NOT(ISERROR(SEARCH("Introduce value",#REF!)))</formula>
    </cfRule>
  </conditionalFormatting>
  <conditionalFormatting sqref="I164">
    <cfRule type="containsText" dxfId="3" priority="6" operator="containsText" text="Introduce value">
      <formula>NOT(ISERROR(SEARCH("Introduce value",#REF!)))</formula>
    </cfRule>
  </conditionalFormatting>
  <conditionalFormatting sqref="F164:G164">
    <cfRule type="containsText" dxfId="2" priority="4" operator="containsText" text="Introduce value">
      <formula>NOT(ISERROR(SEARCH("Introduce value",#REF!)))</formula>
    </cfRule>
  </conditionalFormatting>
  <conditionalFormatting sqref="F162:G163">
    <cfRule type="containsText" dxfId="1" priority="3" operator="containsText" text="Introduce value">
      <formula>NOT(ISERROR(SEARCH("Introduce value",#REF!)))</formula>
    </cfRule>
  </conditionalFormatting>
  <conditionalFormatting sqref="H163">
    <cfRule type="containsText" dxfId="0" priority="1" operator="containsText" text="Introduce value">
      <formula>NOT(ISERROR(SEARCH("Introduce value",#REF!)))</formula>
    </cfRule>
  </conditionalFormatting>
  <dataValidations count="3">
    <dataValidation type="list" allowBlank="1" showInputMessage="1" showErrorMessage="1" sqref="D42">
      <formula1>Yes_No</formula1>
    </dataValidation>
    <dataValidation type="list" allowBlank="1" showInputMessage="1" showErrorMessage="1" sqref="D26">
      <formula1>mwf</formula1>
    </dataValidation>
    <dataValidation type="list" allowBlank="1" showInputMessage="1" showErrorMessage="1" sqref="F32">
      <formula1>activity</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E130"/>
  <sheetViews>
    <sheetView zoomScale="112" zoomScaleNormal="112" workbookViewId="0"/>
  </sheetViews>
  <sheetFormatPr defaultColWidth="8.76171875" defaultRowHeight="12.4" x14ac:dyDescent="0.3"/>
  <cols>
    <col min="1" max="1" width="1.64453125" style="4" customWidth="1"/>
    <col min="2" max="2" width="30.64453125" style="4" customWidth="1"/>
    <col min="3" max="3" width="16.87890625" style="4" customWidth="1"/>
    <col min="4" max="4" width="15.64453125" style="50" customWidth="1"/>
    <col min="5" max="5" width="17" style="4" bestFit="1" customWidth="1"/>
    <col min="6" max="6" width="16.76171875" style="4" bestFit="1" customWidth="1"/>
    <col min="7" max="7" width="17.3515625" style="4" bestFit="1" customWidth="1"/>
    <col min="8" max="8" width="11.3515625" style="4" bestFit="1" customWidth="1"/>
    <col min="9" max="9" width="19.3515625" style="4" customWidth="1"/>
    <col min="10" max="10" width="14.1171875" style="4" customWidth="1"/>
    <col min="11" max="11" width="13.1171875" style="4" customWidth="1"/>
    <col min="12" max="12" width="16.1171875" style="4" customWidth="1"/>
    <col min="13" max="13" width="20.3515625" style="4" customWidth="1"/>
    <col min="14" max="14" width="10.64453125" style="4" customWidth="1"/>
    <col min="15" max="15" width="11.234375" style="4" customWidth="1"/>
    <col min="16" max="16384" width="8.76171875" style="4"/>
  </cols>
  <sheetData>
    <row r="2" spans="2:5" ht="17.649999999999999" x14ac:dyDescent="0.3">
      <c r="B2" s="13" t="s">
        <v>62</v>
      </c>
      <c r="C2" s="13"/>
      <c r="D2" s="13"/>
      <c r="E2" s="13"/>
    </row>
    <row r="3" spans="2:5" s="93" customFormat="1" x14ac:dyDescent="0.3">
      <c r="D3" s="94"/>
    </row>
    <row r="4" spans="2:5" s="93" customFormat="1" x14ac:dyDescent="0.3">
      <c r="B4" s="101" t="s">
        <v>86</v>
      </c>
      <c r="C4" s="116"/>
      <c r="D4" s="117"/>
      <c r="E4" s="117"/>
    </row>
    <row r="5" spans="2:5" s="93" customFormat="1" x14ac:dyDescent="0.3">
      <c r="B5" s="99" t="s">
        <v>88</v>
      </c>
      <c r="C5" s="119" t="s">
        <v>89</v>
      </c>
      <c r="D5" s="115"/>
      <c r="E5" s="115"/>
    </row>
    <row r="6" spans="2:5" s="93" customFormat="1" x14ac:dyDescent="0.3">
      <c r="B6" s="99" t="s">
        <v>85</v>
      </c>
      <c r="C6" s="119" t="s">
        <v>90</v>
      </c>
      <c r="D6" s="115"/>
      <c r="E6" s="115"/>
    </row>
    <row r="7" spans="2:5" s="93" customFormat="1" x14ac:dyDescent="0.3">
      <c r="B7" s="99" t="s">
        <v>87</v>
      </c>
      <c r="C7" s="119" t="s">
        <v>91</v>
      </c>
      <c r="D7" s="115"/>
      <c r="E7" s="115"/>
    </row>
    <row r="8" spans="2:5" s="93" customFormat="1" x14ac:dyDescent="0.3">
      <c r="B8" s="90"/>
      <c r="C8" s="128"/>
      <c r="D8" s="94"/>
      <c r="E8" s="94"/>
    </row>
    <row r="9" spans="2:5" s="93" customFormat="1" x14ac:dyDescent="0.3">
      <c r="B9" s="129" t="s">
        <v>101</v>
      </c>
      <c r="C9" s="128"/>
      <c r="D9" s="94"/>
      <c r="E9" s="94"/>
    </row>
    <row r="10" spans="2:5" s="93" customFormat="1" x14ac:dyDescent="0.3">
      <c r="B10" s="101" t="s">
        <v>100</v>
      </c>
      <c r="C10" s="116"/>
      <c r="D10" s="117"/>
      <c r="E10" s="117"/>
    </row>
    <row r="11" spans="2:5" s="93" customFormat="1" x14ac:dyDescent="0.3">
      <c r="B11" s="99" t="s">
        <v>88</v>
      </c>
      <c r="C11" s="119" t="s">
        <v>89</v>
      </c>
      <c r="D11" s="115"/>
      <c r="E11" s="115"/>
    </row>
    <row r="12" spans="2:5" s="93" customFormat="1" x14ac:dyDescent="0.3">
      <c r="B12" s="99" t="s">
        <v>102</v>
      </c>
      <c r="C12" s="119">
        <v>0.2</v>
      </c>
      <c r="D12" s="115"/>
      <c r="E12" s="115"/>
    </row>
    <row r="13" spans="2:5" s="93" customFormat="1" x14ac:dyDescent="0.3">
      <c r="B13" s="99" t="s">
        <v>103</v>
      </c>
      <c r="C13" s="119">
        <v>0.1</v>
      </c>
      <c r="D13" s="115"/>
      <c r="E13" s="115"/>
    </row>
    <row r="14" spans="2:5" s="93" customFormat="1" x14ac:dyDescent="0.3">
      <c r="B14" s="99" t="s">
        <v>104</v>
      </c>
      <c r="C14" s="119">
        <v>0.2</v>
      </c>
      <c r="D14" s="115"/>
      <c r="E14" s="115"/>
    </row>
    <row r="15" spans="2:5" s="93" customFormat="1" x14ac:dyDescent="0.3">
      <c r="B15" s="99" t="s">
        <v>105</v>
      </c>
      <c r="C15" s="119">
        <v>0.1</v>
      </c>
      <c r="D15" s="115"/>
      <c r="E15" s="115"/>
    </row>
    <row r="16" spans="2:5" s="93" customFormat="1" x14ac:dyDescent="0.3">
      <c r="B16" s="99" t="s">
        <v>106</v>
      </c>
      <c r="C16" s="119">
        <v>0.1</v>
      </c>
      <c r="D16" s="115"/>
      <c r="E16" s="115"/>
    </row>
    <row r="17" spans="2:5" s="93" customFormat="1" x14ac:dyDescent="0.3">
      <c r="B17" s="99" t="s">
        <v>107</v>
      </c>
      <c r="C17" s="119">
        <v>0.1</v>
      </c>
      <c r="D17" s="115"/>
      <c r="E17" s="115"/>
    </row>
    <row r="18" spans="2:5" s="93" customFormat="1" x14ac:dyDescent="0.3">
      <c r="B18" s="99" t="s">
        <v>108</v>
      </c>
      <c r="C18" s="119">
        <v>0.2</v>
      </c>
      <c r="D18" s="115"/>
      <c r="E18" s="115"/>
    </row>
    <row r="19" spans="2:5" s="93" customFormat="1" x14ac:dyDescent="0.3">
      <c r="B19" s="99" t="s">
        <v>109</v>
      </c>
      <c r="C19" s="119">
        <v>0.06</v>
      </c>
      <c r="D19" s="115"/>
      <c r="E19" s="115"/>
    </row>
    <row r="20" spans="2:5" s="93" customFormat="1" x14ac:dyDescent="0.3">
      <c r="B20" s="99" t="s">
        <v>110</v>
      </c>
      <c r="C20" s="119">
        <v>0.06</v>
      </c>
      <c r="D20" s="115"/>
      <c r="E20" s="115"/>
    </row>
    <row r="21" spans="2:5" s="93" customFormat="1" x14ac:dyDescent="0.3">
      <c r="B21" s="99" t="s">
        <v>111</v>
      </c>
      <c r="C21" s="119">
        <v>0.05</v>
      </c>
      <c r="D21" s="115"/>
      <c r="E21" s="115"/>
    </row>
    <row r="22" spans="2:5" s="93" customFormat="1" ht="24.75" x14ac:dyDescent="0.3">
      <c r="B22" s="100" t="s">
        <v>142</v>
      </c>
      <c r="C22" s="119">
        <v>0.04</v>
      </c>
      <c r="D22" s="115"/>
      <c r="E22" s="115"/>
    </row>
    <row r="23" spans="2:5" s="93" customFormat="1" x14ac:dyDescent="0.3">
      <c r="B23" s="99" t="s">
        <v>143</v>
      </c>
      <c r="C23" s="119">
        <v>0.05</v>
      </c>
      <c r="D23" s="115"/>
      <c r="E23" s="115"/>
    </row>
    <row r="24" spans="2:5" s="93" customFormat="1" x14ac:dyDescent="0.3">
      <c r="B24" s="99" t="s">
        <v>144</v>
      </c>
      <c r="C24" s="119">
        <v>1E-3</v>
      </c>
      <c r="D24" s="115"/>
      <c r="E24" s="115"/>
    </row>
    <row r="25" spans="2:5" s="93" customFormat="1" x14ac:dyDescent="0.3">
      <c r="D25" s="94"/>
    </row>
    <row r="26" spans="2:5" s="90" customFormat="1" ht="13.5" customHeight="1" x14ac:dyDescent="0.3">
      <c r="B26" s="101" t="s">
        <v>63</v>
      </c>
      <c r="C26" s="118"/>
      <c r="D26" s="118"/>
      <c r="E26" s="118"/>
    </row>
    <row r="27" spans="2:5" s="90" customFormat="1" ht="12.75" customHeight="1" x14ac:dyDescent="0.3">
      <c r="B27" s="100" t="s">
        <v>18</v>
      </c>
      <c r="C27" s="99"/>
      <c r="D27" s="99"/>
      <c r="E27" s="115"/>
    </row>
    <row r="28" spans="2:5" s="90" customFormat="1" ht="12.75" customHeight="1" x14ac:dyDescent="0.3">
      <c r="B28" s="99" t="s">
        <v>64</v>
      </c>
      <c r="C28" s="99"/>
      <c r="D28" s="99"/>
      <c r="E28" s="115"/>
    </row>
    <row r="29" spans="2:5" s="90" customFormat="1" ht="12.75" customHeight="1" x14ac:dyDescent="0.3">
      <c r="B29" s="99" t="s">
        <v>65</v>
      </c>
      <c r="C29" s="99"/>
      <c r="D29" s="99"/>
      <c r="E29" s="115"/>
    </row>
    <row r="30" spans="2:5" s="90" customFormat="1" ht="12.75" customHeight="1" x14ac:dyDescent="0.3">
      <c r="C30" s="95"/>
      <c r="D30" s="95"/>
    </row>
    <row r="31" spans="2:5" s="90" customFormat="1" x14ac:dyDescent="0.3">
      <c r="B31" s="96"/>
      <c r="C31" s="95"/>
      <c r="D31" s="95"/>
    </row>
    <row r="32" spans="2:5" s="90" customFormat="1" x14ac:dyDescent="0.3">
      <c r="B32" s="96"/>
      <c r="C32" s="95"/>
      <c r="D32" s="95"/>
    </row>
    <row r="33" spans="3:4" s="90" customFormat="1" x14ac:dyDescent="0.3">
      <c r="D33" s="97"/>
    </row>
    <row r="34" spans="3:4" s="90" customFormat="1" x14ac:dyDescent="0.3">
      <c r="D34" s="97"/>
    </row>
    <row r="35" spans="3:4" s="90" customFormat="1" x14ac:dyDescent="0.3">
      <c r="D35" s="97"/>
    </row>
    <row r="36" spans="3:4" s="90" customFormat="1" x14ac:dyDescent="0.3">
      <c r="C36" s="91"/>
      <c r="D36" s="97"/>
    </row>
    <row r="37" spans="3:4" s="90" customFormat="1" x14ac:dyDescent="0.3">
      <c r="C37" s="91"/>
      <c r="D37" s="97"/>
    </row>
    <row r="38" spans="3:4" s="90" customFormat="1" x14ac:dyDescent="0.3">
      <c r="D38" s="97"/>
    </row>
    <row r="39" spans="3:4" s="90" customFormat="1" x14ac:dyDescent="0.3">
      <c r="D39" s="97"/>
    </row>
    <row r="40" spans="3:4" s="90" customFormat="1" x14ac:dyDescent="0.3">
      <c r="C40" s="91"/>
      <c r="D40" s="97"/>
    </row>
    <row r="41" spans="3:4" s="90" customFormat="1" x14ac:dyDescent="0.3">
      <c r="C41" s="91"/>
      <c r="D41" s="97"/>
    </row>
    <row r="42" spans="3:4" s="90" customFormat="1" x14ac:dyDescent="0.3">
      <c r="D42" s="97"/>
    </row>
    <row r="43" spans="3:4" s="90" customFormat="1" x14ac:dyDescent="0.3">
      <c r="D43" s="97"/>
    </row>
    <row r="44" spans="3:4" s="90" customFormat="1" x14ac:dyDescent="0.3">
      <c r="D44" s="97"/>
    </row>
    <row r="45" spans="3:4" s="90" customFormat="1" x14ac:dyDescent="0.3">
      <c r="D45" s="97"/>
    </row>
    <row r="46" spans="3:4" s="90" customFormat="1" x14ac:dyDescent="0.3">
      <c r="D46" s="97"/>
    </row>
    <row r="47" spans="3:4" s="90" customFormat="1" x14ac:dyDescent="0.3">
      <c r="D47" s="97"/>
    </row>
    <row r="48" spans="3:4" s="90" customFormat="1" x14ac:dyDescent="0.3">
      <c r="D48" s="97"/>
    </row>
    <row r="49" spans="2:4" s="90" customFormat="1" ht="17.649999999999999" x14ac:dyDescent="0.3">
      <c r="B49" s="98"/>
      <c r="C49" s="98"/>
      <c r="D49" s="98"/>
    </row>
    <row r="50" spans="2:4" s="90" customFormat="1" x14ac:dyDescent="0.3">
      <c r="B50" s="175"/>
      <c r="C50" s="175"/>
      <c r="D50" s="97"/>
    </row>
    <row r="51" spans="2:4" s="90" customFormat="1" x14ac:dyDescent="0.3">
      <c r="C51" s="95"/>
      <c r="D51" s="95"/>
    </row>
    <row r="52" spans="2:4" s="90" customFormat="1" x14ac:dyDescent="0.3">
      <c r="C52" s="95"/>
      <c r="D52" s="95"/>
    </row>
    <row r="53" spans="2:4" s="90" customFormat="1" x14ac:dyDescent="0.3">
      <c r="C53" s="95"/>
      <c r="D53" s="95"/>
    </row>
    <row r="54" spans="2:4" s="90" customFormat="1" x14ac:dyDescent="0.3">
      <c r="C54" s="95"/>
      <c r="D54" s="95"/>
    </row>
    <row r="55" spans="2:4" s="90" customFormat="1" x14ac:dyDescent="0.3">
      <c r="C55" s="95"/>
      <c r="D55" s="95"/>
    </row>
    <row r="56" spans="2:4" s="90" customFormat="1" x14ac:dyDescent="0.3">
      <c r="C56" s="95"/>
      <c r="D56" s="95"/>
    </row>
    <row r="57" spans="2:4" s="90" customFormat="1" x14ac:dyDescent="0.3">
      <c r="B57" s="91"/>
      <c r="C57" s="95"/>
      <c r="D57" s="95"/>
    </row>
    <row r="58" spans="2:4" s="90" customFormat="1" x14ac:dyDescent="0.3">
      <c r="B58" s="91"/>
      <c r="C58" s="95"/>
      <c r="D58" s="95"/>
    </row>
    <row r="59" spans="2:4" s="90" customFormat="1" x14ac:dyDescent="0.3">
      <c r="B59" s="91"/>
      <c r="C59" s="95"/>
      <c r="D59" s="95"/>
    </row>
    <row r="60" spans="2:4" s="90" customFormat="1" x14ac:dyDescent="0.3">
      <c r="B60" s="91"/>
      <c r="C60" s="95"/>
      <c r="D60" s="95"/>
    </row>
    <row r="61" spans="2:4" s="90" customFormat="1" x14ac:dyDescent="0.3">
      <c r="B61" s="91"/>
      <c r="C61" s="95"/>
      <c r="D61" s="95"/>
    </row>
    <row r="62" spans="2:4" s="90" customFormat="1" x14ac:dyDescent="0.3">
      <c r="C62" s="95"/>
      <c r="D62" s="95"/>
    </row>
    <row r="63" spans="2:4" s="90" customFormat="1" x14ac:dyDescent="0.3">
      <c r="B63" s="91"/>
      <c r="C63" s="95"/>
      <c r="D63" s="95"/>
    </row>
    <row r="64" spans="2:4" s="90" customFormat="1" x14ac:dyDescent="0.3">
      <c r="B64" s="91"/>
      <c r="C64" s="95"/>
      <c r="D64" s="95"/>
    </row>
    <row r="65" spans="2:4" s="90" customFormat="1" x14ac:dyDescent="0.3">
      <c r="B65" s="91"/>
      <c r="C65" s="95"/>
      <c r="D65" s="95"/>
    </row>
    <row r="66" spans="2:4" s="90" customFormat="1" x14ac:dyDescent="0.3">
      <c r="C66" s="95"/>
      <c r="D66" s="95"/>
    </row>
    <row r="67" spans="2:4" s="90" customFormat="1" x14ac:dyDescent="0.3">
      <c r="B67" s="57"/>
      <c r="C67" s="57"/>
      <c r="D67" s="97"/>
    </row>
    <row r="68" spans="2:4" s="90" customFormat="1" ht="12.75" customHeight="1" x14ac:dyDescent="0.3">
      <c r="C68" s="95"/>
    </row>
    <row r="69" spans="2:4" s="90" customFormat="1" x14ac:dyDescent="0.3">
      <c r="B69" s="91"/>
      <c r="C69" s="95"/>
    </row>
    <row r="70" spans="2:4" s="90" customFormat="1" x14ac:dyDescent="0.3">
      <c r="B70" s="91"/>
      <c r="C70" s="95"/>
    </row>
    <row r="71" spans="2:4" s="86" customFormat="1" x14ac:dyDescent="0.3">
      <c r="B71" s="89"/>
      <c r="C71" s="88"/>
    </row>
    <row r="72" spans="2:4" s="86" customFormat="1" x14ac:dyDescent="0.3">
      <c r="B72" s="89"/>
      <c r="C72" s="88"/>
    </row>
    <row r="73" spans="2:4" s="86" customFormat="1" x14ac:dyDescent="0.3">
      <c r="B73" s="57"/>
      <c r="C73" s="57"/>
      <c r="D73" s="87"/>
    </row>
    <row r="74" spans="2:4" s="86" customFormat="1" x14ac:dyDescent="0.3">
      <c r="B74" s="57"/>
      <c r="C74" s="57"/>
      <c r="D74" s="87"/>
    </row>
    <row r="75" spans="2:4" s="86" customFormat="1" x14ac:dyDescent="0.3">
      <c r="B75" s="92"/>
      <c r="C75" s="88"/>
    </row>
    <row r="76" spans="2:4" s="86" customFormat="1" x14ac:dyDescent="0.3">
      <c r="B76" s="89"/>
      <c r="C76" s="88"/>
    </row>
    <row r="77" spans="2:4" s="86" customFormat="1" x14ac:dyDescent="0.3">
      <c r="B77" s="89"/>
      <c r="C77" s="88"/>
    </row>
    <row r="78" spans="2:4" s="86" customFormat="1" x14ac:dyDescent="0.3">
      <c r="B78" s="89"/>
      <c r="C78" s="88"/>
    </row>
    <row r="79" spans="2:4" s="86" customFormat="1" x14ac:dyDescent="0.3">
      <c r="B79" s="89"/>
      <c r="C79" s="88"/>
    </row>
    <row r="80" spans="2:4" s="86" customFormat="1" x14ac:dyDescent="0.3">
      <c r="D80" s="87"/>
    </row>
    <row r="81" spans="2:4" s="86" customFormat="1" x14ac:dyDescent="0.3">
      <c r="B81" s="57"/>
      <c r="C81" s="57"/>
      <c r="D81" s="87"/>
    </row>
    <row r="82" spans="2:4" s="86" customFormat="1" x14ac:dyDescent="0.3">
      <c r="B82" s="92"/>
      <c r="C82" s="88"/>
    </row>
    <row r="83" spans="2:4" s="86" customFormat="1" x14ac:dyDescent="0.3">
      <c r="B83" s="89"/>
      <c r="C83" s="88"/>
    </row>
    <row r="84" spans="2:4" s="86" customFormat="1" x14ac:dyDescent="0.3">
      <c r="B84" s="89"/>
      <c r="C84" s="88"/>
    </row>
    <row r="85" spans="2:4" s="86" customFormat="1" x14ac:dyDescent="0.3">
      <c r="B85" s="89"/>
      <c r="C85" s="88"/>
    </row>
    <row r="86" spans="2:4" s="86" customFormat="1" x14ac:dyDescent="0.3">
      <c r="B86" s="89"/>
      <c r="C86" s="88"/>
    </row>
    <row r="87" spans="2:4" s="86" customFormat="1" x14ac:dyDescent="0.3">
      <c r="D87" s="87"/>
    </row>
    <row r="88" spans="2:4" s="86" customFormat="1" x14ac:dyDescent="0.3">
      <c r="D88" s="87"/>
    </row>
    <row r="89" spans="2:4" s="86" customFormat="1" x14ac:dyDescent="0.3">
      <c r="D89" s="87"/>
    </row>
    <row r="90" spans="2:4" s="86" customFormat="1" x14ac:dyDescent="0.3">
      <c r="D90" s="87"/>
    </row>
    <row r="91" spans="2:4" s="86" customFormat="1" x14ac:dyDescent="0.3">
      <c r="D91" s="87"/>
    </row>
    <row r="92" spans="2:4" s="86" customFormat="1" x14ac:dyDescent="0.3">
      <c r="D92" s="87"/>
    </row>
    <row r="93" spans="2:4" s="86" customFormat="1" x14ac:dyDescent="0.3">
      <c r="D93" s="87"/>
    </row>
    <row r="94" spans="2:4" s="86" customFormat="1" x14ac:dyDescent="0.3">
      <c r="D94" s="87"/>
    </row>
    <row r="95" spans="2:4" s="86" customFormat="1" x14ac:dyDescent="0.3">
      <c r="D95" s="87"/>
    </row>
    <row r="96" spans="2:4" s="86" customFormat="1" x14ac:dyDescent="0.3">
      <c r="D96" s="87"/>
    </row>
    <row r="97" spans="4:4" s="86" customFormat="1" x14ac:dyDescent="0.3">
      <c r="D97" s="87"/>
    </row>
    <row r="98" spans="4:4" s="86" customFormat="1" x14ac:dyDescent="0.3">
      <c r="D98" s="87"/>
    </row>
    <row r="99" spans="4:4" s="86" customFormat="1" x14ac:dyDescent="0.3">
      <c r="D99" s="87"/>
    </row>
    <row r="100" spans="4:4" s="86" customFormat="1" x14ac:dyDescent="0.3">
      <c r="D100" s="87"/>
    </row>
    <row r="101" spans="4:4" s="86" customFormat="1" x14ac:dyDescent="0.3">
      <c r="D101" s="87"/>
    </row>
    <row r="102" spans="4:4" s="86" customFormat="1" x14ac:dyDescent="0.3">
      <c r="D102" s="87"/>
    </row>
    <row r="103" spans="4:4" s="86" customFormat="1" x14ac:dyDescent="0.3">
      <c r="D103" s="87"/>
    </row>
    <row r="104" spans="4:4" s="86" customFormat="1" x14ac:dyDescent="0.3">
      <c r="D104" s="87"/>
    </row>
    <row r="105" spans="4:4" s="86" customFormat="1" x14ac:dyDescent="0.3">
      <c r="D105" s="87"/>
    </row>
    <row r="106" spans="4:4" s="86" customFormat="1" x14ac:dyDescent="0.3">
      <c r="D106" s="87"/>
    </row>
    <row r="107" spans="4:4" s="86" customFormat="1" x14ac:dyDescent="0.3">
      <c r="D107" s="87"/>
    </row>
    <row r="108" spans="4:4" s="86" customFormat="1" x14ac:dyDescent="0.3">
      <c r="D108" s="87"/>
    </row>
    <row r="109" spans="4:4" s="86" customFormat="1" x14ac:dyDescent="0.3">
      <c r="D109" s="87"/>
    </row>
    <row r="110" spans="4:4" s="86" customFormat="1" x14ac:dyDescent="0.3">
      <c r="D110" s="87"/>
    </row>
    <row r="111" spans="4:4" s="86" customFormat="1" x14ac:dyDescent="0.3">
      <c r="D111" s="87"/>
    </row>
    <row r="112" spans="4:4" s="86" customFormat="1" x14ac:dyDescent="0.3">
      <c r="D112" s="87"/>
    </row>
    <row r="113" spans="4:4" s="86" customFormat="1" x14ac:dyDescent="0.3">
      <c r="D113" s="87"/>
    </row>
    <row r="114" spans="4:4" s="86" customFormat="1" x14ac:dyDescent="0.3">
      <c r="D114" s="87"/>
    </row>
    <row r="115" spans="4:4" s="86" customFormat="1" x14ac:dyDescent="0.3">
      <c r="D115" s="87"/>
    </row>
    <row r="116" spans="4:4" s="86" customFormat="1" x14ac:dyDescent="0.3">
      <c r="D116" s="87"/>
    </row>
    <row r="117" spans="4:4" s="86" customFormat="1" x14ac:dyDescent="0.3">
      <c r="D117" s="87"/>
    </row>
    <row r="118" spans="4:4" s="86" customFormat="1" x14ac:dyDescent="0.3">
      <c r="D118" s="87"/>
    </row>
    <row r="119" spans="4:4" s="86" customFormat="1" x14ac:dyDescent="0.3">
      <c r="D119" s="87"/>
    </row>
    <row r="120" spans="4:4" s="86" customFormat="1" x14ac:dyDescent="0.3">
      <c r="D120" s="87"/>
    </row>
    <row r="121" spans="4:4" s="86" customFormat="1" x14ac:dyDescent="0.3">
      <c r="D121" s="87"/>
    </row>
    <row r="122" spans="4:4" s="86" customFormat="1" x14ac:dyDescent="0.3">
      <c r="D122" s="87"/>
    </row>
    <row r="123" spans="4:4" s="86" customFormat="1" x14ac:dyDescent="0.3">
      <c r="D123" s="87"/>
    </row>
    <row r="124" spans="4:4" s="86" customFormat="1" x14ac:dyDescent="0.3">
      <c r="D124" s="87"/>
    </row>
    <row r="125" spans="4:4" s="86" customFormat="1" x14ac:dyDescent="0.3">
      <c r="D125" s="87"/>
    </row>
    <row r="126" spans="4:4" s="86" customFormat="1" x14ac:dyDescent="0.3">
      <c r="D126" s="87"/>
    </row>
    <row r="127" spans="4:4" s="86" customFormat="1" x14ac:dyDescent="0.3">
      <c r="D127" s="87"/>
    </row>
    <row r="128" spans="4:4" s="86" customFormat="1" x14ac:dyDescent="0.3">
      <c r="D128" s="87"/>
    </row>
    <row r="129" spans="4:4" s="86" customFormat="1" x14ac:dyDescent="0.3">
      <c r="D129" s="87"/>
    </row>
    <row r="130" spans="4:4" s="86" customFormat="1" x14ac:dyDescent="0.3">
      <c r="D130" s="87"/>
    </row>
  </sheetData>
  <sheetProtection algorithmName="SHA-512" hashValue="5YWHM6oD5zJldDFZAWGGBRgy/sgXiR2DWeoCYGqLy7d3RJrINte1+zcHXOaOsibfuykasSTezcRh6hs0xgFrlg==" saltValue="mHBv1eWBLhp44KHja6GpQw==" spinCount="100000" sheet="1" objects="1" scenarios="1" formatCells="0" formatColumns="0" formatRows="0"/>
  <dataConsolidate/>
  <mergeCells count="1">
    <mergeCell ref="B50:C50"/>
  </mergeCell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ACTV16-17-35382</_dlc_DocId>
    <_dlc_DocIdUrl xmlns="5bcca709-0b09-4b74-bfa0-2137a84c1763">
      <Url>https://activity.echa.europa.eu/sites/act-16/process-16-0/_layouts/DocIdRedir.aspx?ID=ACTV16-17-35382</Url>
      <Description>ACTV16-17-35382</Description>
    </_dlc_DocIdUrl>
    <IsRecord xmlns="735cbd8a-ef91-4d32-baee-5f03e5fb30bf">No</IsRecord>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46E1CFF7-3811-4B00-85F4-0D62518EAA52}"/>
</file>

<file path=customXml/itemProps2.xml><?xml version="1.0" encoding="utf-8"?>
<ds:datastoreItem xmlns:ds="http://schemas.openxmlformats.org/officeDocument/2006/customXml" ds:itemID="{01BB9FC1-52E7-4B2A-BF7A-D7D4F3E6A00F}"/>
</file>

<file path=customXml/itemProps3.xml><?xml version="1.0" encoding="utf-8"?>
<ds:datastoreItem xmlns:ds="http://schemas.openxmlformats.org/officeDocument/2006/customXml" ds:itemID="{E45E65C5-6D1D-4740-8CA9-689F29F46420}"/>
</file>

<file path=customXml/itemProps4.xml><?xml version="1.0" encoding="utf-8"?>
<ds:datastoreItem xmlns:ds="http://schemas.openxmlformats.org/officeDocument/2006/customXml" ds:itemID="{248557FC-F572-4299-8474-14E99191E3A5}"/>
</file>

<file path=customXml/itemProps5.xml><?xml version="1.0" encoding="utf-8"?>
<ds:datastoreItem xmlns:ds="http://schemas.openxmlformats.org/officeDocument/2006/customXml" ds:itemID="{4B18AF0F-A592-471C-9808-7E5EBFA2CF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47</vt:i4>
      </vt:variant>
    </vt:vector>
  </HeadingPairs>
  <TitlesOfParts>
    <vt:vector size="51" baseType="lpstr">
      <vt:lpstr>Introduction</vt:lpstr>
      <vt:lpstr>Index</vt:lpstr>
      <vt:lpstr>Working&amp;cutting fluid preserv.</vt:lpstr>
      <vt:lpstr>Pick-lists &amp; Defaults</vt:lpstr>
      <vt:lpstr>'Working&amp;cutting fluid preserv.'!A</vt:lpstr>
      <vt:lpstr>acid</vt:lpstr>
      <vt:lpstr>activity</vt:lpstr>
      <vt:lpstr>base</vt:lpstr>
      <vt:lpstr>'Working&amp;cutting fluid preserv.'!C_biocide</vt:lpstr>
      <vt:lpstr>'Working&amp;cutting fluid preserv.'!Corr</vt:lpstr>
      <vt:lpstr>'Working&amp;cutting fluid preserv.'!Dcompany_STP_extwaste</vt:lpstr>
      <vt:lpstr>'Working&amp;cutting fluid preserv.'!Dcompany_STP_extwaste_T2</vt:lpstr>
      <vt:lpstr>'Working&amp;cutting fluid preserv.'!Dcompany_STP_user</vt:lpstr>
      <vt:lpstr>'Working&amp;cutting fluid preserv.'!Dcompany_STP_user_T2</vt:lpstr>
      <vt:lpstr>'Working&amp;cutting fluid preserv.'!DT50_</vt:lpstr>
      <vt:lpstr>'Working&amp;cutting fluid preserv.'!Fconc</vt:lpstr>
      <vt:lpstr>'Working&amp;cutting fluid preserv.'!Fconc_activity</vt:lpstr>
      <vt:lpstr>Fconc_set</vt:lpstr>
      <vt:lpstr>'Working&amp;cutting fluid preserv.'!Felim_extwaste_T1</vt:lpstr>
      <vt:lpstr>'Working&amp;cutting fluid preserv.'!Felim_extwaste_T2</vt:lpstr>
      <vt:lpstr>'Working&amp;cutting fluid preserv.'!Felim_storage_extwaste_T2</vt:lpstr>
      <vt:lpstr>'Working&amp;cutting fluid preserv.'!Felim_storage_user_T2</vt:lpstr>
      <vt:lpstr>'Working&amp;cutting fluid preserv.'!Felim_user_T1</vt:lpstr>
      <vt:lpstr>'Working&amp;cutting fluid preserv.'!Felim_user_T2</vt:lpstr>
      <vt:lpstr>'Working&amp;cutting fluid preserv.'!Fform_extwaste</vt:lpstr>
      <vt:lpstr>'Working&amp;cutting fluid preserv.'!Fform_extwaste_T2</vt:lpstr>
      <vt:lpstr>'Working&amp;cutting fluid preserv.'!Fform_user</vt:lpstr>
      <vt:lpstr>'Working&amp;cutting fluid preserv.'!Fform_user_T2</vt:lpstr>
      <vt:lpstr>'Working&amp;cutting fluid preserv.'!Fmwf_extwaste</vt:lpstr>
      <vt:lpstr>'Working&amp;cutting fluid preserv.'!Fmwf_extwaste_T2</vt:lpstr>
      <vt:lpstr>'Working&amp;cutting fluid preserv.'!Fmwf_user</vt:lpstr>
      <vt:lpstr>'Working&amp;cutting fluid preserv.'!Fmwf_user_T2</vt:lpstr>
      <vt:lpstr>'Working&amp;cutting fluid preserv.'!Fsplit_evap</vt:lpstr>
      <vt:lpstr>'Working&amp;cutting fluid preserv.'!Fsplit_evap_extwaste_T2</vt:lpstr>
      <vt:lpstr>'Working&amp;cutting fluid preserv.'!Fsplit_evap_user_T2</vt:lpstr>
      <vt:lpstr>'Working&amp;cutting fluid preserv.'!Fsplit_Kow</vt:lpstr>
      <vt:lpstr>'Working&amp;cutting fluid preserv.'!Fsplit_Kow_extwaste_T2</vt:lpstr>
      <vt:lpstr>'Working&amp;cutting fluid preserv.'!Fsplit_Kow_user_T2</vt:lpstr>
      <vt:lpstr>'Working&amp;cutting fluid preserv.'!kdeg</vt:lpstr>
      <vt:lpstr>'Working&amp;cutting fluid preserv.'!Kdeg_calc</vt:lpstr>
      <vt:lpstr>'Working&amp;cutting fluid preserv.'!Kow</vt:lpstr>
      <vt:lpstr>'Working&amp;cutting fluid preserv.'!Kow_corr</vt:lpstr>
      <vt:lpstr>'Working&amp;cutting fluid preserv.'!Kow_set</vt:lpstr>
      <vt:lpstr>mwf</vt:lpstr>
      <vt:lpstr>not_ionisable</vt:lpstr>
      <vt:lpstr>'Working&amp;cutting fluid preserv.'!pH</vt:lpstr>
      <vt:lpstr>'Working&amp;cutting fluid preserv.'!pKa</vt:lpstr>
      <vt:lpstr>'Working&amp;cutting fluid preserv.'!Pvap</vt:lpstr>
      <vt:lpstr>'Working&amp;cutting fluid preserv.'!t_extwaste_T2</vt:lpstr>
      <vt:lpstr>'Working&amp;cutting fluid preserv.'!t_user_T2</vt:lpstr>
      <vt:lpstr>Yes_No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NOGUEIRO Eugenia</dc:creator>
  <cp:lastModifiedBy>NOGUEIRO Eugenia</cp:lastModifiedBy>
  <dcterms:created xsi:type="dcterms:W3CDTF">2015-06-18T08:46:54Z</dcterms:created>
  <dcterms:modified xsi:type="dcterms:W3CDTF">2017-11-09T08:21:59Z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f972eea2-522c-4f62-8b26-752fefdd7f61</vt:lpwstr>
  </property>
</Properties>
</file>